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DieseArbeitsmappe" defaultThemeVersion="166925"/>
  <mc:AlternateContent xmlns:mc="http://schemas.openxmlformats.org/markup-compatibility/2006">
    <mc:Choice Requires="x15">
      <x15ac:absPath xmlns:x15ac="http://schemas.microsoft.com/office/spreadsheetml/2010/11/ac" url="https://lotsveraendert.sharepoint.com/sites/LotsGmbH/Freigegebene Dokumente/Kundenprojekte/01_Laufende Projekte/Stadt Köln OWA/03_Bild, Bewegtbild, Visualisierungen, Design/11_Varianten/Varianten Innenstadt oberirdisch/"/>
    </mc:Choice>
  </mc:AlternateContent>
  <xr:revisionPtr revIDLastSave="269" documentId="8_{4B598AC9-76F7-448B-B2CB-2638E098D705}" xr6:coauthVersionLast="47" xr6:coauthVersionMax="47" xr10:uidLastSave="{1A9001AD-2ACA-CB4C-8539-4857B1542575}"/>
  <bookViews>
    <workbookView xWindow="2920" yWindow="500" windowWidth="49980" windowHeight="26420" tabRatio="849" activeTab="7" xr2:uid="{00000000-000D-0000-FFFF-FFFF00000000}"/>
  </bookViews>
  <sheets>
    <sheet name="Heumarkt" sheetId="15" r:id="rId1"/>
    <sheet name="Cäcilienstraße" sheetId="16" r:id="rId2"/>
    <sheet name="Neumarkt" sheetId="17" r:id="rId3"/>
    <sheet name="Hahnenstraße" sheetId="23" r:id="rId4"/>
    <sheet name="Rudolfplatz" sheetId="21" r:id="rId5"/>
    <sheet name="Moltkestraße" sheetId="22" r:id="rId6"/>
    <sheet name="Richard-Wagner-Straße" sheetId="24" r:id="rId7"/>
    <sheet name="Aachener Weiher" sheetId="25" r:id="rId8"/>
    <sheet name="Szenarien" sheetId="29" r:id="rId9"/>
  </sheets>
  <definedNames>
    <definedName name="_xlnm._FilterDatabase" localSheetId="8" hidden="1">Szenarien!$A$4:$E$114</definedName>
    <definedName name="_xlnm.Print_Area" localSheetId="7">'Aachener Weiher'!$A$1:$J$132</definedName>
    <definedName name="_xlnm.Print_Area" localSheetId="1">Cäcilienstraße!$A$1:$H$132</definedName>
    <definedName name="_xlnm.Print_Area" localSheetId="3">Hahnenstraße!$A$1:$H$132</definedName>
    <definedName name="_xlnm.Print_Area" localSheetId="0">Heumarkt!$A$1:$L$132</definedName>
    <definedName name="_xlnm.Print_Area" localSheetId="5">Moltkestraße!$A$1:$N$131</definedName>
    <definedName name="_xlnm.Print_Area" localSheetId="2">Neumarkt!$A$1:$P$132</definedName>
    <definedName name="_xlnm.Print_Area" localSheetId="6">'Richard-Wagner-Straße'!$A$1:$F$132</definedName>
    <definedName name="_xlnm.Print_Area" localSheetId="4">Rudolfplatz!$A$1:$J$132</definedName>
    <definedName name="_xlnm.Print_Area" localSheetId="8">Szenarien!$A$1:$BD$168</definedName>
    <definedName name="_xlnm.Print_Titles" localSheetId="7">'Aachener Weiher'!$A:$D,'Aachener Weiher'!$1:$5</definedName>
    <definedName name="_xlnm.Print_Titles" localSheetId="1">Cäcilienstraße!$1:$5</definedName>
    <definedName name="_xlnm.Print_Titles" localSheetId="3">Hahnenstraße!$1:$5</definedName>
    <definedName name="_xlnm.Print_Titles" localSheetId="0">Heumarkt!$A:$D,Heumarkt!$1:$5</definedName>
    <definedName name="_xlnm.Print_Titles" localSheetId="5">Moltkestraße!$A:$D,Moltkestraße!$1:$5</definedName>
    <definedName name="_xlnm.Print_Titles" localSheetId="2">Neumarkt!$A:$D,Neumarkt!$1:$5</definedName>
    <definedName name="_xlnm.Print_Titles" localSheetId="6">'Richard-Wagner-Straße'!$1:$5</definedName>
    <definedName name="_xlnm.Print_Titles" localSheetId="4">Rudolfplatz!$A:$D,Rudolfplatz!$1:$5</definedName>
    <definedName name="_xlnm.Print_Titles" localSheetId="8">Szenarien!$1:$1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8" i="25" l="1"/>
  <c r="C102" i="25"/>
  <c r="C90" i="25"/>
  <c r="C81" i="25"/>
  <c r="C75" i="25"/>
  <c r="C63" i="25"/>
  <c r="C51" i="25"/>
  <c r="C42" i="25"/>
  <c r="C21" i="25"/>
  <c r="C6" i="25"/>
  <c r="C6" i="24"/>
  <c r="C51" i="24"/>
  <c r="C42" i="24"/>
  <c r="C21" i="24"/>
  <c r="C63" i="24"/>
  <c r="C75" i="24"/>
  <c r="C81" i="24"/>
  <c r="C90" i="24"/>
  <c r="C102" i="24"/>
  <c r="C108" i="24"/>
  <c r="C108" i="22"/>
  <c r="C102" i="22"/>
  <c r="C90" i="22"/>
  <c r="C81" i="22"/>
  <c r="C75" i="22"/>
  <c r="C63" i="22"/>
  <c r="C51" i="22"/>
  <c r="C42" i="22"/>
  <c r="C21" i="22"/>
  <c r="C6" i="22"/>
  <c r="C108" i="21"/>
  <c r="C102" i="21"/>
  <c r="C90" i="21"/>
  <c r="C81" i="21"/>
  <c r="C75" i="21"/>
  <c r="C63" i="21"/>
  <c r="C51" i="21"/>
  <c r="C42" i="21"/>
  <c r="C21" i="21"/>
  <c r="C6" i="21" l="1"/>
  <c r="C108" i="23"/>
  <c r="C102" i="23"/>
  <c r="C90" i="23"/>
  <c r="C81" i="23"/>
  <c r="C75" i="23"/>
  <c r="C63" i="23"/>
  <c r="C51" i="23"/>
  <c r="C42" i="23"/>
  <c r="C21" i="23"/>
  <c r="C6" i="23"/>
  <c r="C108" i="17"/>
  <c r="C102" i="17"/>
  <c r="C90" i="17"/>
  <c r="C81" i="17"/>
  <c r="C75" i="17"/>
  <c r="C63" i="17"/>
  <c r="C51" i="17"/>
  <c r="C42" i="17"/>
  <c r="C21" i="17"/>
  <c r="C6" i="17"/>
  <c r="C108" i="16"/>
  <c r="C102" i="16"/>
  <c r="C90" i="16"/>
  <c r="C81" i="16"/>
  <c r="C75" i="16"/>
  <c r="C63" i="16"/>
  <c r="C51" i="16"/>
  <c r="C42" i="16"/>
  <c r="C21" i="16"/>
  <c r="C6" i="16"/>
  <c r="C6" i="15"/>
  <c r="C21" i="15"/>
  <c r="C108" i="15"/>
  <c r="C102" i="15"/>
  <c r="C90" i="15"/>
  <c r="C81" i="15"/>
  <c r="C75" i="15"/>
  <c r="C63" i="15"/>
  <c r="C51" i="15"/>
  <c r="C42" i="15"/>
  <c r="AY8" i="29" l="1"/>
  <c r="AZ8" i="29"/>
  <c r="BA8" i="29"/>
  <c r="AY11" i="29"/>
  <c r="AZ11" i="29"/>
  <c r="BA11" i="29"/>
  <c r="AY14" i="29"/>
  <c r="AZ14" i="29"/>
  <c r="BA14" i="29"/>
  <c r="AY17" i="29"/>
  <c r="AZ17" i="29"/>
  <c r="BA17" i="29"/>
  <c r="AY20" i="29"/>
  <c r="AZ20" i="29"/>
  <c r="BA20" i="29"/>
  <c r="AY23" i="29"/>
  <c r="AZ23" i="29"/>
  <c r="BA23" i="29"/>
  <c r="AY26" i="29"/>
  <c r="AZ26" i="29"/>
  <c r="BA26" i="29"/>
  <c r="AY29" i="29"/>
  <c r="AZ29" i="29"/>
  <c r="BA29" i="29"/>
  <c r="AY32" i="29"/>
  <c r="AZ32" i="29"/>
  <c r="BA32" i="29"/>
  <c r="AY35" i="29"/>
  <c r="AZ35" i="29"/>
  <c r="BA35" i="29"/>
  <c r="AY38" i="29"/>
  <c r="AZ38" i="29"/>
  <c r="BA38" i="29"/>
  <c r="AY41" i="29"/>
  <c r="AZ41" i="29"/>
  <c r="BA41" i="29"/>
  <c r="AY44" i="29"/>
  <c r="AZ44" i="29"/>
  <c r="BA44" i="29"/>
  <c r="AY47" i="29"/>
  <c r="AZ47" i="29"/>
  <c r="BA47" i="29"/>
  <c r="AY50" i="29"/>
  <c r="AZ50" i="29"/>
  <c r="BA50" i="29"/>
  <c r="AY53" i="29"/>
  <c r="AZ53" i="29"/>
  <c r="BA53" i="29"/>
  <c r="AY56" i="29"/>
  <c r="AZ56" i="29"/>
  <c r="BA56" i="29"/>
  <c r="AY59" i="29"/>
  <c r="AZ59" i="29"/>
  <c r="BA59" i="29"/>
  <c r="AY62" i="29"/>
  <c r="AZ62" i="29"/>
  <c r="BA62" i="29"/>
  <c r="AY65" i="29"/>
  <c r="AZ65" i="29"/>
  <c r="BA65" i="29"/>
  <c r="AY68" i="29"/>
  <c r="AZ68" i="29"/>
  <c r="BA68" i="29"/>
  <c r="AY71" i="29"/>
  <c r="AZ71" i="29"/>
  <c r="BA71" i="29"/>
  <c r="AY74" i="29"/>
  <c r="AZ74" i="29"/>
  <c r="BA74" i="29"/>
  <c r="AY77" i="29"/>
  <c r="AZ77" i="29"/>
  <c r="BA77" i="29"/>
  <c r="AY80" i="29"/>
  <c r="AZ80" i="29"/>
  <c r="BA80" i="29"/>
  <c r="AY83" i="29"/>
  <c r="AZ83" i="29"/>
  <c r="BA83" i="29"/>
  <c r="AY86" i="29"/>
  <c r="AZ86" i="29"/>
  <c r="BA86" i="29"/>
  <c r="AY89" i="29"/>
  <c r="AZ89" i="29"/>
  <c r="BA89" i="29"/>
  <c r="AY92" i="29"/>
  <c r="AZ92" i="29"/>
  <c r="BA92" i="29"/>
  <c r="AY95" i="29"/>
  <c r="AZ95" i="29"/>
  <c r="BA95" i="29"/>
  <c r="AY98" i="29"/>
  <c r="AZ98" i="29"/>
  <c r="BA98" i="29"/>
  <c r="AY101" i="29"/>
  <c r="AZ101" i="29"/>
  <c r="BA101" i="29"/>
  <c r="AY104" i="29"/>
  <c r="AZ104" i="29"/>
  <c r="BA104" i="29"/>
  <c r="AY107" i="29"/>
  <c r="AZ107" i="29"/>
  <c r="BA107" i="29"/>
  <c r="AY110" i="29"/>
  <c r="AZ110" i="29"/>
  <c r="BA110" i="29"/>
  <c r="BA5" i="29"/>
  <c r="AZ5" i="29"/>
  <c r="AY5" i="29"/>
  <c r="AW8" i="29"/>
  <c r="AW11" i="29"/>
  <c r="AW14" i="29"/>
  <c r="AW17" i="29"/>
  <c r="AW20" i="29"/>
  <c r="AW23" i="29"/>
  <c r="AW26" i="29"/>
  <c r="AW29" i="29"/>
  <c r="AW32" i="29"/>
  <c r="AW35" i="29"/>
  <c r="AW38" i="29"/>
  <c r="AW41" i="29"/>
  <c r="AW44" i="29"/>
  <c r="AW47" i="29"/>
  <c r="AW50" i="29"/>
  <c r="AW53" i="29"/>
  <c r="AW56" i="29"/>
  <c r="AW59" i="29"/>
  <c r="AW62" i="29"/>
  <c r="AW65" i="29"/>
  <c r="AW68" i="29"/>
  <c r="AW71" i="29"/>
  <c r="AW74" i="29"/>
  <c r="AW77" i="29"/>
  <c r="AW80" i="29"/>
  <c r="AW83" i="29"/>
  <c r="AW86" i="29"/>
  <c r="AW89" i="29"/>
  <c r="AW92" i="29"/>
  <c r="AW95" i="29"/>
  <c r="AW98" i="29"/>
  <c r="AW101" i="29"/>
  <c r="AW104" i="29"/>
  <c r="AW107" i="29"/>
  <c r="AW110" i="29"/>
  <c r="AW5" i="29"/>
  <c r="AQ8" i="29"/>
  <c r="AR8" i="29"/>
  <c r="AS8" i="29"/>
  <c r="AT8" i="29"/>
  <c r="AU8" i="29"/>
  <c r="AQ11" i="29"/>
  <c r="AR11" i="29"/>
  <c r="AS11" i="29"/>
  <c r="AT11" i="29"/>
  <c r="AU11" i="29"/>
  <c r="AQ14" i="29"/>
  <c r="AR14" i="29"/>
  <c r="AS14" i="29"/>
  <c r="AT14" i="29"/>
  <c r="AU14" i="29"/>
  <c r="AQ17" i="29"/>
  <c r="AR17" i="29"/>
  <c r="AS17" i="29"/>
  <c r="AT17" i="29"/>
  <c r="AU17" i="29"/>
  <c r="AQ20" i="29"/>
  <c r="AR20" i="29"/>
  <c r="AS20" i="29"/>
  <c r="AT20" i="29"/>
  <c r="AU20" i="29"/>
  <c r="AQ23" i="29"/>
  <c r="AR23" i="29"/>
  <c r="AS23" i="29"/>
  <c r="AT23" i="29"/>
  <c r="AU23" i="29"/>
  <c r="AQ26" i="29"/>
  <c r="AR26" i="29"/>
  <c r="AS26" i="29"/>
  <c r="AT26" i="29"/>
  <c r="AU26" i="29"/>
  <c r="AQ29" i="29"/>
  <c r="AR29" i="29"/>
  <c r="AS29" i="29"/>
  <c r="AT29" i="29"/>
  <c r="AU29" i="29"/>
  <c r="AQ32" i="29"/>
  <c r="AR32" i="29"/>
  <c r="AS32" i="29"/>
  <c r="AT32" i="29"/>
  <c r="AU32" i="29"/>
  <c r="AQ35" i="29"/>
  <c r="AR35" i="29"/>
  <c r="AS35" i="29"/>
  <c r="AT35" i="29"/>
  <c r="AU35" i="29"/>
  <c r="AQ38" i="29"/>
  <c r="AR38" i="29"/>
  <c r="AS38" i="29"/>
  <c r="AT38" i="29"/>
  <c r="AU38" i="29"/>
  <c r="AQ41" i="29"/>
  <c r="AR41" i="29"/>
  <c r="AS41" i="29"/>
  <c r="AT41" i="29"/>
  <c r="AU41" i="29"/>
  <c r="AQ44" i="29"/>
  <c r="AR44" i="29"/>
  <c r="AS44" i="29"/>
  <c r="AT44" i="29"/>
  <c r="AU44" i="29"/>
  <c r="AQ47" i="29"/>
  <c r="AR47" i="29"/>
  <c r="AS47" i="29"/>
  <c r="AT47" i="29"/>
  <c r="AU47" i="29"/>
  <c r="AQ50" i="29"/>
  <c r="AR50" i="29"/>
  <c r="AS50" i="29"/>
  <c r="AT50" i="29"/>
  <c r="AU50" i="29"/>
  <c r="AQ53" i="29"/>
  <c r="AR53" i="29"/>
  <c r="AS53" i="29"/>
  <c r="AT53" i="29"/>
  <c r="AU53" i="29"/>
  <c r="AQ56" i="29"/>
  <c r="AR56" i="29"/>
  <c r="AS56" i="29"/>
  <c r="AT56" i="29"/>
  <c r="AU56" i="29"/>
  <c r="AQ59" i="29"/>
  <c r="AR59" i="29"/>
  <c r="AS59" i="29"/>
  <c r="AT59" i="29"/>
  <c r="AU59" i="29"/>
  <c r="AQ62" i="29"/>
  <c r="AR62" i="29"/>
  <c r="AS62" i="29"/>
  <c r="AT62" i="29"/>
  <c r="AU62" i="29"/>
  <c r="AQ65" i="29"/>
  <c r="AR65" i="29"/>
  <c r="AS65" i="29"/>
  <c r="AT65" i="29"/>
  <c r="AU65" i="29"/>
  <c r="AQ68" i="29"/>
  <c r="AR68" i="29"/>
  <c r="AS68" i="29"/>
  <c r="AT68" i="29"/>
  <c r="AU68" i="29"/>
  <c r="AQ71" i="29"/>
  <c r="AR71" i="29"/>
  <c r="AS71" i="29"/>
  <c r="AT71" i="29"/>
  <c r="AU71" i="29"/>
  <c r="AQ74" i="29"/>
  <c r="AR74" i="29"/>
  <c r="AS74" i="29"/>
  <c r="AT74" i="29"/>
  <c r="AU74" i="29"/>
  <c r="AQ77" i="29"/>
  <c r="AR77" i="29"/>
  <c r="AS77" i="29"/>
  <c r="AT77" i="29"/>
  <c r="AU77" i="29"/>
  <c r="AQ80" i="29"/>
  <c r="AR80" i="29"/>
  <c r="AS80" i="29"/>
  <c r="AT80" i="29"/>
  <c r="AU80" i="29"/>
  <c r="AQ83" i="29"/>
  <c r="AR83" i="29"/>
  <c r="AS83" i="29"/>
  <c r="AT83" i="29"/>
  <c r="AU83" i="29"/>
  <c r="AQ86" i="29"/>
  <c r="AR86" i="29"/>
  <c r="AS86" i="29"/>
  <c r="AT86" i="29"/>
  <c r="AU86" i="29"/>
  <c r="AQ89" i="29"/>
  <c r="AR89" i="29"/>
  <c r="AS89" i="29"/>
  <c r="AT89" i="29"/>
  <c r="AU89" i="29"/>
  <c r="AQ92" i="29"/>
  <c r="AR92" i="29"/>
  <c r="AS92" i="29"/>
  <c r="AT92" i="29"/>
  <c r="AU92" i="29"/>
  <c r="AQ95" i="29"/>
  <c r="AR95" i="29"/>
  <c r="AS95" i="29"/>
  <c r="AT95" i="29"/>
  <c r="AU95" i="29"/>
  <c r="AQ98" i="29"/>
  <c r="AR98" i="29"/>
  <c r="AS98" i="29"/>
  <c r="AT98" i="29"/>
  <c r="AU98" i="29"/>
  <c r="AQ101" i="29"/>
  <c r="AR101" i="29"/>
  <c r="AS101" i="29"/>
  <c r="AT101" i="29"/>
  <c r="AU101" i="29"/>
  <c r="AQ104" i="29"/>
  <c r="AR104" i="29"/>
  <c r="AS104" i="29"/>
  <c r="AT104" i="29"/>
  <c r="AU104" i="29"/>
  <c r="AQ107" i="29"/>
  <c r="AR107" i="29"/>
  <c r="AS107" i="29"/>
  <c r="AT107" i="29"/>
  <c r="AU107" i="29"/>
  <c r="AQ110" i="29"/>
  <c r="AR110" i="29"/>
  <c r="AS110" i="29"/>
  <c r="AT110" i="29"/>
  <c r="AU110" i="29"/>
  <c r="AU5" i="29"/>
  <c r="AT5" i="29"/>
  <c r="AS5" i="29"/>
  <c r="AR5" i="29"/>
  <c r="AQ5" i="29"/>
  <c r="AM8" i="29"/>
  <c r="AN8" i="29"/>
  <c r="AO8" i="29"/>
  <c r="AM11" i="29"/>
  <c r="AN11" i="29"/>
  <c r="AO11" i="29"/>
  <c r="AM14" i="29"/>
  <c r="AN14" i="29"/>
  <c r="AO14" i="29"/>
  <c r="AM17" i="29"/>
  <c r="AN17" i="29"/>
  <c r="AO17" i="29"/>
  <c r="AM20" i="29"/>
  <c r="AN20" i="29"/>
  <c r="AO20" i="29"/>
  <c r="AM23" i="29"/>
  <c r="AN23" i="29"/>
  <c r="AO23" i="29"/>
  <c r="AM26" i="29"/>
  <c r="AN26" i="29"/>
  <c r="AO26" i="29"/>
  <c r="AM29" i="29"/>
  <c r="AN29" i="29"/>
  <c r="AO29" i="29"/>
  <c r="AM32" i="29"/>
  <c r="AN32" i="29"/>
  <c r="AO32" i="29"/>
  <c r="AM35" i="29"/>
  <c r="AN35" i="29"/>
  <c r="AO35" i="29"/>
  <c r="AM38" i="29"/>
  <c r="AN38" i="29"/>
  <c r="AO38" i="29"/>
  <c r="AM41" i="29"/>
  <c r="AN41" i="29"/>
  <c r="AO41" i="29"/>
  <c r="AM44" i="29"/>
  <c r="AN44" i="29"/>
  <c r="AO44" i="29"/>
  <c r="AM47" i="29"/>
  <c r="AN47" i="29"/>
  <c r="AO47" i="29"/>
  <c r="AM50" i="29"/>
  <c r="AN50" i="29"/>
  <c r="AO50" i="29"/>
  <c r="AM53" i="29"/>
  <c r="AN53" i="29"/>
  <c r="AO53" i="29"/>
  <c r="AM56" i="29"/>
  <c r="AN56" i="29"/>
  <c r="AO56" i="29"/>
  <c r="AM59" i="29"/>
  <c r="AN59" i="29"/>
  <c r="AO59" i="29"/>
  <c r="AM62" i="29"/>
  <c r="AN62" i="29"/>
  <c r="AO62" i="29"/>
  <c r="AM65" i="29"/>
  <c r="AN65" i="29"/>
  <c r="AO65" i="29"/>
  <c r="AM68" i="29"/>
  <c r="AN68" i="29"/>
  <c r="AO68" i="29"/>
  <c r="AM71" i="29"/>
  <c r="AN71" i="29"/>
  <c r="AO71" i="29"/>
  <c r="AM74" i="29"/>
  <c r="AN74" i="29"/>
  <c r="AO74" i="29"/>
  <c r="AM77" i="29"/>
  <c r="AN77" i="29"/>
  <c r="AO77" i="29"/>
  <c r="AM80" i="29"/>
  <c r="AN80" i="29"/>
  <c r="AO80" i="29"/>
  <c r="AM83" i="29"/>
  <c r="AN83" i="29"/>
  <c r="AO83" i="29"/>
  <c r="AM86" i="29"/>
  <c r="AN86" i="29"/>
  <c r="AO86" i="29"/>
  <c r="AM89" i="29"/>
  <c r="AN89" i="29"/>
  <c r="AO89" i="29"/>
  <c r="AM92" i="29"/>
  <c r="AN92" i="29"/>
  <c r="AO92" i="29"/>
  <c r="AM95" i="29"/>
  <c r="AN95" i="29"/>
  <c r="AO95" i="29"/>
  <c r="AM98" i="29"/>
  <c r="AN98" i="29"/>
  <c r="AO98" i="29"/>
  <c r="AM101" i="29"/>
  <c r="AN101" i="29"/>
  <c r="AO101" i="29"/>
  <c r="AM104" i="29"/>
  <c r="AN104" i="29"/>
  <c r="AO104" i="29"/>
  <c r="AM107" i="29"/>
  <c r="AN107" i="29"/>
  <c r="AO107" i="29"/>
  <c r="AM110" i="29"/>
  <c r="AN110" i="29"/>
  <c r="AO110" i="29"/>
  <c r="AO5" i="29"/>
  <c r="AN5" i="29"/>
  <c r="AM5" i="29"/>
  <c r="AJ8" i="29"/>
  <c r="AK8" i="29"/>
  <c r="AJ11" i="29"/>
  <c r="AK11" i="29"/>
  <c r="AJ14" i="29"/>
  <c r="AK14" i="29"/>
  <c r="AJ17" i="29"/>
  <c r="AK17" i="29"/>
  <c r="AJ20" i="29"/>
  <c r="AK20" i="29"/>
  <c r="AJ23" i="29"/>
  <c r="AK23" i="29"/>
  <c r="AJ26" i="29"/>
  <c r="AK26" i="29"/>
  <c r="AJ29" i="29"/>
  <c r="AK29" i="29"/>
  <c r="AJ32" i="29"/>
  <c r="AK32" i="29"/>
  <c r="AJ35" i="29"/>
  <c r="AK35" i="29"/>
  <c r="AJ38" i="29"/>
  <c r="AK38" i="29"/>
  <c r="AJ41" i="29"/>
  <c r="AK41" i="29"/>
  <c r="AJ44" i="29"/>
  <c r="AK44" i="29"/>
  <c r="AJ47" i="29"/>
  <c r="AK47" i="29"/>
  <c r="AJ50" i="29"/>
  <c r="AK50" i="29"/>
  <c r="AJ53" i="29"/>
  <c r="AK53" i="29"/>
  <c r="AJ56" i="29"/>
  <c r="AK56" i="29"/>
  <c r="AJ59" i="29"/>
  <c r="AK59" i="29"/>
  <c r="AJ62" i="29"/>
  <c r="AK62" i="29"/>
  <c r="AJ65" i="29"/>
  <c r="AK65" i="29"/>
  <c r="AJ68" i="29"/>
  <c r="AK68" i="29"/>
  <c r="AJ71" i="29"/>
  <c r="AK71" i="29"/>
  <c r="AJ74" i="29"/>
  <c r="AK74" i="29"/>
  <c r="AJ77" i="29"/>
  <c r="AK77" i="29"/>
  <c r="AJ80" i="29"/>
  <c r="AK80" i="29"/>
  <c r="AJ83" i="29"/>
  <c r="AK83" i="29"/>
  <c r="AJ86" i="29"/>
  <c r="AK86" i="29"/>
  <c r="AJ89" i="29"/>
  <c r="AK89" i="29"/>
  <c r="AJ92" i="29"/>
  <c r="AK92" i="29"/>
  <c r="AJ95" i="29"/>
  <c r="AK95" i="29"/>
  <c r="AJ98" i="29"/>
  <c r="AK98" i="29"/>
  <c r="AJ101" i="29"/>
  <c r="AK101" i="29"/>
  <c r="AJ104" i="29"/>
  <c r="AK104" i="29"/>
  <c r="AJ107" i="29"/>
  <c r="AK107" i="29"/>
  <c r="AJ110" i="29"/>
  <c r="AK110" i="29"/>
  <c r="AK5" i="29"/>
  <c r="AJ5" i="29"/>
  <c r="AC8" i="29"/>
  <c r="AD8" i="29"/>
  <c r="AE8" i="29"/>
  <c r="AF8" i="29"/>
  <c r="AG8" i="29"/>
  <c r="AH8" i="29"/>
  <c r="AC11" i="29"/>
  <c r="AD11" i="29"/>
  <c r="AE11" i="29"/>
  <c r="AF11" i="29"/>
  <c r="AG11" i="29"/>
  <c r="AH11" i="29"/>
  <c r="AC14" i="29"/>
  <c r="AD14" i="29"/>
  <c r="AE14" i="29"/>
  <c r="AF14" i="29"/>
  <c r="AG14" i="29"/>
  <c r="AH14" i="29"/>
  <c r="AC17" i="29"/>
  <c r="AD17" i="29"/>
  <c r="AE17" i="29"/>
  <c r="AF17" i="29"/>
  <c r="AG17" i="29"/>
  <c r="AH17" i="29"/>
  <c r="AC20" i="29"/>
  <c r="AD20" i="29"/>
  <c r="AE20" i="29"/>
  <c r="AF20" i="29"/>
  <c r="AG20" i="29"/>
  <c r="AH20" i="29"/>
  <c r="AC23" i="29"/>
  <c r="AD23" i="29"/>
  <c r="AE23" i="29"/>
  <c r="AF23" i="29"/>
  <c r="AG23" i="29"/>
  <c r="AH23" i="29"/>
  <c r="AC26" i="29"/>
  <c r="AD26" i="29"/>
  <c r="AE26" i="29"/>
  <c r="AF26" i="29"/>
  <c r="AG26" i="29"/>
  <c r="AH26" i="29"/>
  <c r="AC29" i="29"/>
  <c r="AD29" i="29"/>
  <c r="AE29" i="29"/>
  <c r="AF29" i="29"/>
  <c r="AG29" i="29"/>
  <c r="AH29" i="29"/>
  <c r="AC32" i="29"/>
  <c r="AD32" i="29"/>
  <c r="AE32" i="29"/>
  <c r="AF32" i="29"/>
  <c r="AG32" i="29"/>
  <c r="AH32" i="29"/>
  <c r="AC35" i="29"/>
  <c r="AD35" i="29"/>
  <c r="AE35" i="29"/>
  <c r="AF35" i="29"/>
  <c r="AG35" i="29"/>
  <c r="AH35" i="29"/>
  <c r="AC38" i="29"/>
  <c r="AD38" i="29"/>
  <c r="AE38" i="29"/>
  <c r="AF38" i="29"/>
  <c r="AG38" i="29"/>
  <c r="AH38" i="29"/>
  <c r="AC41" i="29"/>
  <c r="AD41" i="29"/>
  <c r="AE41" i="29"/>
  <c r="AF41" i="29"/>
  <c r="AG41" i="29"/>
  <c r="AH41" i="29"/>
  <c r="AC44" i="29"/>
  <c r="AD44" i="29"/>
  <c r="AE44" i="29"/>
  <c r="AF44" i="29"/>
  <c r="AG44" i="29"/>
  <c r="AH44" i="29"/>
  <c r="AC47" i="29"/>
  <c r="AD47" i="29"/>
  <c r="AE47" i="29"/>
  <c r="AF47" i="29"/>
  <c r="AG47" i="29"/>
  <c r="AH47" i="29"/>
  <c r="AC50" i="29"/>
  <c r="AD50" i="29"/>
  <c r="AE50" i="29"/>
  <c r="AF50" i="29"/>
  <c r="AG50" i="29"/>
  <c r="AH50" i="29"/>
  <c r="AC53" i="29"/>
  <c r="AD53" i="29"/>
  <c r="AE53" i="29"/>
  <c r="AF53" i="29"/>
  <c r="AG53" i="29"/>
  <c r="AH53" i="29"/>
  <c r="AC56" i="29"/>
  <c r="AD56" i="29"/>
  <c r="AE56" i="29"/>
  <c r="AF56" i="29"/>
  <c r="AG56" i="29"/>
  <c r="AH56" i="29"/>
  <c r="AC59" i="29"/>
  <c r="AD59" i="29"/>
  <c r="AE59" i="29"/>
  <c r="AF59" i="29"/>
  <c r="AG59" i="29"/>
  <c r="AH59" i="29"/>
  <c r="AC62" i="29"/>
  <c r="AD62" i="29"/>
  <c r="AE62" i="29"/>
  <c r="AF62" i="29"/>
  <c r="AG62" i="29"/>
  <c r="AH62" i="29"/>
  <c r="AC65" i="29"/>
  <c r="AD65" i="29"/>
  <c r="AE65" i="29"/>
  <c r="AF65" i="29"/>
  <c r="AG65" i="29"/>
  <c r="AH65" i="29"/>
  <c r="AC68" i="29"/>
  <c r="AD68" i="29"/>
  <c r="AE68" i="29"/>
  <c r="AF68" i="29"/>
  <c r="AG68" i="29"/>
  <c r="AH68" i="29"/>
  <c r="AC71" i="29"/>
  <c r="AD71" i="29"/>
  <c r="AE71" i="29"/>
  <c r="AF71" i="29"/>
  <c r="AG71" i="29"/>
  <c r="AH71" i="29"/>
  <c r="AC74" i="29"/>
  <c r="AD74" i="29"/>
  <c r="AE74" i="29"/>
  <c r="AF74" i="29"/>
  <c r="AG74" i="29"/>
  <c r="AH74" i="29"/>
  <c r="AC77" i="29"/>
  <c r="AD77" i="29"/>
  <c r="AE77" i="29"/>
  <c r="AF77" i="29"/>
  <c r="AG77" i="29"/>
  <c r="AH77" i="29"/>
  <c r="AC80" i="29"/>
  <c r="AD80" i="29"/>
  <c r="AE80" i="29"/>
  <c r="AF80" i="29"/>
  <c r="AG80" i="29"/>
  <c r="AH80" i="29"/>
  <c r="AC83" i="29"/>
  <c r="AD83" i="29"/>
  <c r="AE83" i="29"/>
  <c r="AF83" i="29"/>
  <c r="AG83" i="29"/>
  <c r="AH83" i="29"/>
  <c r="AC86" i="29"/>
  <c r="AD86" i="29"/>
  <c r="AE86" i="29"/>
  <c r="AF86" i="29"/>
  <c r="AG86" i="29"/>
  <c r="AH86" i="29"/>
  <c r="AC89" i="29"/>
  <c r="AD89" i="29"/>
  <c r="AE89" i="29"/>
  <c r="AF89" i="29"/>
  <c r="AG89" i="29"/>
  <c r="AH89" i="29"/>
  <c r="AC92" i="29"/>
  <c r="AD92" i="29"/>
  <c r="AE92" i="29"/>
  <c r="AF92" i="29"/>
  <c r="AG92" i="29"/>
  <c r="AH92" i="29"/>
  <c r="AC95" i="29"/>
  <c r="AD95" i="29"/>
  <c r="AE95" i="29"/>
  <c r="AF95" i="29"/>
  <c r="AG95" i="29"/>
  <c r="AH95" i="29"/>
  <c r="AC98" i="29"/>
  <c r="AD98" i="29"/>
  <c r="AE98" i="29"/>
  <c r="AF98" i="29"/>
  <c r="AG98" i="29"/>
  <c r="AH98" i="29"/>
  <c r="AC101" i="29"/>
  <c r="AD101" i="29"/>
  <c r="AE101" i="29"/>
  <c r="AF101" i="29"/>
  <c r="AG101" i="29"/>
  <c r="AH101" i="29"/>
  <c r="AC104" i="29"/>
  <c r="AD104" i="29"/>
  <c r="AE104" i="29"/>
  <c r="AF104" i="29"/>
  <c r="AG104" i="29"/>
  <c r="AH104" i="29"/>
  <c r="AC107" i="29"/>
  <c r="AD107" i="29"/>
  <c r="AE107" i="29"/>
  <c r="AF107" i="29"/>
  <c r="AG107" i="29"/>
  <c r="AH107" i="29"/>
  <c r="AC110" i="29"/>
  <c r="AD110" i="29"/>
  <c r="AE110" i="29"/>
  <c r="AF110" i="29"/>
  <c r="AG110" i="29"/>
  <c r="AH110" i="29"/>
  <c r="AH5" i="29"/>
  <c r="AG5" i="29"/>
  <c r="AF5" i="29"/>
  <c r="AE5" i="29"/>
  <c r="AD5" i="29"/>
  <c r="AC5" i="29"/>
  <c r="Z83" i="29"/>
  <c r="AA83" i="29"/>
  <c r="Z86" i="29"/>
  <c r="AA86" i="29"/>
  <c r="Z89" i="29"/>
  <c r="AA89" i="29"/>
  <c r="Z92" i="29"/>
  <c r="AA92" i="29"/>
  <c r="Z95" i="29"/>
  <c r="AA95" i="29"/>
  <c r="Z98" i="29"/>
  <c r="AA98" i="29"/>
  <c r="Z101" i="29"/>
  <c r="AA101" i="29"/>
  <c r="Z104" i="29"/>
  <c r="AA104" i="29"/>
  <c r="Z107" i="29"/>
  <c r="AA107" i="29"/>
  <c r="Z110" i="29"/>
  <c r="AA110" i="29"/>
  <c r="Z8" i="29"/>
  <c r="AA8" i="29"/>
  <c r="Z11" i="29"/>
  <c r="AA11" i="29"/>
  <c r="Z14" i="29"/>
  <c r="AA14" i="29"/>
  <c r="Z17" i="29"/>
  <c r="AA17" i="29"/>
  <c r="Z20" i="29"/>
  <c r="AA20" i="29"/>
  <c r="Z23" i="29"/>
  <c r="AA23" i="29"/>
  <c r="Z26" i="29"/>
  <c r="AA26" i="29"/>
  <c r="Z29" i="29"/>
  <c r="AA29" i="29"/>
  <c r="Z32" i="29"/>
  <c r="AA32" i="29"/>
  <c r="Z35" i="29"/>
  <c r="AA35" i="29"/>
  <c r="Z38" i="29"/>
  <c r="AA38" i="29"/>
  <c r="Z41" i="29"/>
  <c r="AA41" i="29"/>
  <c r="Z44" i="29"/>
  <c r="AA44" i="29"/>
  <c r="Z47" i="29"/>
  <c r="AA47" i="29"/>
  <c r="Z50" i="29"/>
  <c r="AA50" i="29"/>
  <c r="Z53" i="29"/>
  <c r="AA53" i="29"/>
  <c r="Z56" i="29"/>
  <c r="AA56" i="29"/>
  <c r="Z59" i="29"/>
  <c r="AA59" i="29"/>
  <c r="Z62" i="29"/>
  <c r="AA62" i="29"/>
  <c r="Z65" i="29"/>
  <c r="AA65" i="29"/>
  <c r="Z68" i="29"/>
  <c r="AA68" i="29"/>
  <c r="Z71" i="29"/>
  <c r="AA71" i="29"/>
  <c r="Z74" i="29"/>
  <c r="AA74" i="29"/>
  <c r="Z77" i="29"/>
  <c r="AA77" i="29"/>
  <c r="Z80" i="29"/>
  <c r="AA80" i="29"/>
  <c r="AA5" i="29"/>
  <c r="Z5" i="29"/>
  <c r="U89" i="29"/>
  <c r="V89" i="29"/>
  <c r="W89" i="29"/>
  <c r="X89" i="29"/>
  <c r="U92" i="29"/>
  <c r="V92" i="29"/>
  <c r="W92" i="29"/>
  <c r="X92" i="29"/>
  <c r="U95" i="29"/>
  <c r="V95" i="29"/>
  <c r="W95" i="29"/>
  <c r="X95" i="29"/>
  <c r="U98" i="29"/>
  <c r="V98" i="29"/>
  <c r="W98" i="29"/>
  <c r="X98" i="29"/>
  <c r="U101" i="29"/>
  <c r="V101" i="29"/>
  <c r="W101" i="29"/>
  <c r="X101" i="29"/>
  <c r="U104" i="29"/>
  <c r="V104" i="29"/>
  <c r="W104" i="29"/>
  <c r="X104" i="29"/>
  <c r="U107" i="29"/>
  <c r="V107" i="29"/>
  <c r="W107" i="29"/>
  <c r="X107" i="29"/>
  <c r="U110" i="29"/>
  <c r="V110" i="29"/>
  <c r="W110" i="29"/>
  <c r="X110" i="29"/>
  <c r="U62" i="29"/>
  <c r="V62" i="29"/>
  <c r="W62" i="29"/>
  <c r="X62" i="29"/>
  <c r="U65" i="29"/>
  <c r="V65" i="29"/>
  <c r="W65" i="29"/>
  <c r="X65" i="29"/>
  <c r="U68" i="29"/>
  <c r="V68" i="29"/>
  <c r="W68" i="29"/>
  <c r="X68" i="29"/>
  <c r="U71" i="29"/>
  <c r="V71" i="29"/>
  <c r="W71" i="29"/>
  <c r="X71" i="29"/>
  <c r="U74" i="29"/>
  <c r="V74" i="29"/>
  <c r="W74" i="29"/>
  <c r="X74" i="29"/>
  <c r="U77" i="29"/>
  <c r="V77" i="29"/>
  <c r="W77" i="29"/>
  <c r="X77" i="29"/>
  <c r="U80" i="29"/>
  <c r="V80" i="29"/>
  <c r="W80" i="29"/>
  <c r="X80" i="29"/>
  <c r="U83" i="29"/>
  <c r="V83" i="29"/>
  <c r="W83" i="29"/>
  <c r="X83" i="29"/>
  <c r="U86" i="29"/>
  <c r="V86" i="29"/>
  <c r="W86" i="29"/>
  <c r="X86" i="29"/>
  <c r="U47" i="29"/>
  <c r="V47" i="29"/>
  <c r="W47" i="29"/>
  <c r="X47" i="29"/>
  <c r="U50" i="29"/>
  <c r="V50" i="29"/>
  <c r="W50" i="29"/>
  <c r="X50" i="29"/>
  <c r="U53" i="29"/>
  <c r="V53" i="29"/>
  <c r="W53" i="29"/>
  <c r="X53" i="29"/>
  <c r="U56" i="29"/>
  <c r="V56" i="29"/>
  <c r="W56" i="29"/>
  <c r="X56" i="29"/>
  <c r="U59" i="29"/>
  <c r="V59" i="29"/>
  <c r="W59" i="29"/>
  <c r="X59" i="29"/>
  <c r="U8" i="29"/>
  <c r="V8" i="29"/>
  <c r="W8" i="29"/>
  <c r="X8" i="29"/>
  <c r="U11" i="29"/>
  <c r="V11" i="29"/>
  <c r="W11" i="29"/>
  <c r="X11" i="29"/>
  <c r="U14" i="29"/>
  <c r="V14" i="29"/>
  <c r="W14" i="29"/>
  <c r="X14" i="29"/>
  <c r="U17" i="29"/>
  <c r="V17" i="29"/>
  <c r="W17" i="29"/>
  <c r="X17" i="29"/>
  <c r="U20" i="29"/>
  <c r="V20" i="29"/>
  <c r="W20" i="29"/>
  <c r="X20" i="29"/>
  <c r="U23" i="29"/>
  <c r="V23" i="29"/>
  <c r="W23" i="29"/>
  <c r="X23" i="29"/>
  <c r="U26" i="29"/>
  <c r="V26" i="29"/>
  <c r="W26" i="29"/>
  <c r="X26" i="29"/>
  <c r="U29" i="29"/>
  <c r="V29" i="29"/>
  <c r="W29" i="29"/>
  <c r="X29" i="29"/>
  <c r="U32" i="29"/>
  <c r="V32" i="29"/>
  <c r="W32" i="29"/>
  <c r="X32" i="29"/>
  <c r="U35" i="29"/>
  <c r="V35" i="29"/>
  <c r="W35" i="29"/>
  <c r="X35" i="29"/>
  <c r="U38" i="29"/>
  <c r="V38" i="29"/>
  <c r="W38" i="29"/>
  <c r="X38" i="29"/>
  <c r="U41" i="29"/>
  <c r="V41" i="29"/>
  <c r="W41" i="29"/>
  <c r="X41" i="29"/>
  <c r="U44" i="29"/>
  <c r="V44" i="29"/>
  <c r="W44" i="29"/>
  <c r="X44" i="29"/>
  <c r="X5" i="29"/>
  <c r="W5" i="29"/>
  <c r="V5" i="29"/>
  <c r="U5" i="29"/>
  <c r="O129" i="17" l="1"/>
  <c r="M117" i="22"/>
  <c r="K117" i="22"/>
  <c r="I117" i="22"/>
  <c r="G117" i="22"/>
  <c r="E117" i="22"/>
  <c r="E128" i="22"/>
  <c r="G128" i="22"/>
  <c r="I128" i="22"/>
  <c r="K128" i="22"/>
  <c r="M128" i="22"/>
  <c r="AL166" i="29"/>
  <c r="S125" i="29"/>
  <c r="S124" i="29"/>
  <c r="S123" i="29"/>
  <c r="S122" i="29"/>
  <c r="S121" i="29"/>
  <c r="P114" i="29"/>
  <c r="N114" i="29"/>
  <c r="J114" i="29"/>
  <c r="H114" i="29"/>
  <c r="F114" i="29"/>
  <c r="D114" i="29"/>
  <c r="Q110" i="29"/>
  <c r="O110" i="29"/>
  <c r="M110" i="29"/>
  <c r="K110" i="29"/>
  <c r="I110" i="29"/>
  <c r="G110" i="29"/>
  <c r="Q107" i="29"/>
  <c r="O107" i="29"/>
  <c r="M107" i="29"/>
  <c r="K107" i="29"/>
  <c r="I107" i="29"/>
  <c r="G107" i="29"/>
  <c r="E107" i="29"/>
  <c r="Q104" i="29"/>
  <c r="O104" i="29"/>
  <c r="M104" i="29"/>
  <c r="Q101" i="29"/>
  <c r="O101" i="29"/>
  <c r="M101" i="29"/>
  <c r="Q98" i="29"/>
  <c r="O98" i="29"/>
  <c r="M98" i="29"/>
  <c r="K98" i="29"/>
  <c r="I98" i="29"/>
  <c r="G98" i="29"/>
  <c r="E98" i="29"/>
  <c r="Q95" i="29"/>
  <c r="O95" i="29"/>
  <c r="M95" i="29"/>
  <c r="K95" i="29"/>
  <c r="I95" i="29"/>
  <c r="G95" i="29"/>
  <c r="E95" i="29"/>
  <c r="Q92" i="29"/>
  <c r="O92" i="29"/>
  <c r="M92" i="29"/>
  <c r="K92" i="29"/>
  <c r="I92" i="29"/>
  <c r="G92" i="29"/>
  <c r="E92" i="29"/>
  <c r="Q89" i="29"/>
  <c r="O89" i="29"/>
  <c r="M89" i="29"/>
  <c r="K89" i="29"/>
  <c r="I89" i="29"/>
  <c r="G89" i="29"/>
  <c r="E89" i="29"/>
  <c r="Q86" i="29"/>
  <c r="O86" i="29"/>
  <c r="M86" i="29"/>
  <c r="K86" i="29"/>
  <c r="I86" i="29"/>
  <c r="G86" i="29"/>
  <c r="Q83" i="29"/>
  <c r="O83" i="29"/>
  <c r="M83" i="29"/>
  <c r="K83" i="29"/>
  <c r="I83" i="29"/>
  <c r="G83" i="29"/>
  <c r="Q80" i="29"/>
  <c r="O80" i="29"/>
  <c r="M80" i="29"/>
  <c r="K80" i="29"/>
  <c r="I80" i="29"/>
  <c r="G80" i="29"/>
  <c r="Q77" i="29"/>
  <c r="O77" i="29"/>
  <c r="M77" i="29"/>
  <c r="K77" i="29"/>
  <c r="I77" i="29"/>
  <c r="G77" i="29"/>
  <c r="E77" i="29"/>
  <c r="Q74" i="29"/>
  <c r="O74" i="29"/>
  <c r="M74" i="29"/>
  <c r="K74" i="29"/>
  <c r="I74" i="29"/>
  <c r="G74" i="29"/>
  <c r="E74" i="29"/>
  <c r="Q71" i="29"/>
  <c r="O71" i="29"/>
  <c r="M71" i="29"/>
  <c r="K71" i="29"/>
  <c r="I71" i="29"/>
  <c r="G71" i="29"/>
  <c r="E71" i="29"/>
  <c r="Q68" i="29"/>
  <c r="O68" i="29"/>
  <c r="M68" i="29"/>
  <c r="K68" i="29"/>
  <c r="I68" i="29"/>
  <c r="G68" i="29"/>
  <c r="E68" i="29"/>
  <c r="Q65" i="29"/>
  <c r="O65" i="29"/>
  <c r="M65" i="29"/>
  <c r="K65" i="29"/>
  <c r="I65" i="29"/>
  <c r="G65" i="29"/>
  <c r="E65" i="29"/>
  <c r="Q62" i="29"/>
  <c r="O62" i="29"/>
  <c r="M62" i="29"/>
  <c r="K62" i="29"/>
  <c r="I62" i="29"/>
  <c r="G62" i="29"/>
  <c r="E62" i="29"/>
  <c r="Q59" i="29"/>
  <c r="O59" i="29"/>
  <c r="M59" i="29"/>
  <c r="K59" i="29"/>
  <c r="I59" i="29"/>
  <c r="G59" i="29"/>
  <c r="E59" i="29"/>
  <c r="Q56" i="29"/>
  <c r="O56" i="29"/>
  <c r="M56" i="29"/>
  <c r="K56" i="29"/>
  <c r="I56" i="29"/>
  <c r="G56" i="29"/>
  <c r="E56" i="29"/>
  <c r="Q53" i="29"/>
  <c r="O53" i="29"/>
  <c r="M53" i="29"/>
  <c r="K53" i="29"/>
  <c r="I53" i="29"/>
  <c r="G53" i="29"/>
  <c r="E53" i="29"/>
  <c r="Q50" i="29"/>
  <c r="O50" i="29"/>
  <c r="M50" i="29"/>
  <c r="K50" i="29"/>
  <c r="I50" i="29"/>
  <c r="G50" i="29"/>
  <c r="E50" i="29"/>
  <c r="Q47" i="29"/>
  <c r="O47" i="29"/>
  <c r="M47" i="29"/>
  <c r="K47" i="29"/>
  <c r="I47" i="29"/>
  <c r="G47" i="29"/>
  <c r="E47" i="29"/>
  <c r="Q44" i="29"/>
  <c r="O44" i="29"/>
  <c r="M44" i="29"/>
  <c r="K44" i="29"/>
  <c r="I44" i="29"/>
  <c r="G44" i="29"/>
  <c r="E44" i="29"/>
  <c r="Q41" i="29"/>
  <c r="O41" i="29"/>
  <c r="M41" i="29"/>
  <c r="K41" i="29"/>
  <c r="I41" i="29"/>
  <c r="G41" i="29"/>
  <c r="E41" i="29"/>
  <c r="Q38" i="29"/>
  <c r="O38" i="29"/>
  <c r="M38" i="29"/>
  <c r="K38" i="29"/>
  <c r="I38" i="29"/>
  <c r="G38" i="29"/>
  <c r="E38" i="29"/>
  <c r="Q35" i="29"/>
  <c r="O35" i="29"/>
  <c r="M35" i="29"/>
  <c r="K35" i="29"/>
  <c r="I35" i="29"/>
  <c r="G35" i="29"/>
  <c r="E35" i="29"/>
  <c r="Q32" i="29"/>
  <c r="O32" i="29"/>
  <c r="M32" i="29"/>
  <c r="K32" i="29"/>
  <c r="I32" i="29"/>
  <c r="G32" i="29"/>
  <c r="E32" i="29"/>
  <c r="Q29" i="29"/>
  <c r="O29" i="29"/>
  <c r="M29" i="29"/>
  <c r="K29" i="29"/>
  <c r="I29" i="29"/>
  <c r="G29" i="29"/>
  <c r="E29" i="29"/>
  <c r="Q26" i="29"/>
  <c r="O26" i="29"/>
  <c r="M26" i="29"/>
  <c r="K26" i="29"/>
  <c r="I26" i="29"/>
  <c r="G26" i="29"/>
  <c r="E26" i="29"/>
  <c r="Q23" i="29"/>
  <c r="O23" i="29"/>
  <c r="M23" i="29"/>
  <c r="K23" i="29"/>
  <c r="I23" i="29"/>
  <c r="G23" i="29"/>
  <c r="E23" i="29"/>
  <c r="Q20" i="29"/>
  <c r="O20" i="29"/>
  <c r="M20" i="29"/>
  <c r="K20" i="29"/>
  <c r="I20" i="29"/>
  <c r="G20" i="29"/>
  <c r="E20" i="29"/>
  <c r="Q17" i="29"/>
  <c r="O17" i="29"/>
  <c r="K17" i="29"/>
  <c r="I17" i="29"/>
  <c r="G17" i="29"/>
  <c r="E17" i="29"/>
  <c r="Q14" i="29"/>
  <c r="O14" i="29"/>
  <c r="K14" i="29"/>
  <c r="I14" i="29"/>
  <c r="G14" i="29"/>
  <c r="E14" i="29"/>
  <c r="Q11" i="29"/>
  <c r="O11" i="29"/>
  <c r="K11" i="29"/>
  <c r="I11" i="29"/>
  <c r="G11" i="29"/>
  <c r="E11" i="29"/>
  <c r="Q8" i="29"/>
  <c r="O8" i="29"/>
  <c r="K8" i="29"/>
  <c r="I8" i="29"/>
  <c r="G8" i="29"/>
  <c r="E8" i="29"/>
  <c r="Q5" i="29"/>
  <c r="O5" i="29"/>
  <c r="L5" i="29"/>
  <c r="M14" i="29" s="1"/>
  <c r="K5" i="29"/>
  <c r="I5" i="29"/>
  <c r="G5" i="29"/>
  <c r="E5" i="29"/>
  <c r="AW127" i="29" l="1"/>
  <c r="M5" i="29"/>
  <c r="AY124" i="29"/>
  <c r="M17" i="29"/>
  <c r="L114" i="29"/>
  <c r="AZ126" i="29"/>
  <c r="M11" i="29"/>
  <c r="BA122" i="29"/>
  <c r="AZ121" i="29"/>
  <c r="AW123" i="29"/>
  <c r="AD121" i="29"/>
  <c r="V121" i="29"/>
  <c r="AA121" i="29"/>
  <c r="AF121" i="29"/>
  <c r="AH121" i="29"/>
  <c r="AK121" i="29"/>
  <c r="AN121" i="29"/>
  <c r="AQ121" i="29"/>
  <c r="AS121" i="29"/>
  <c r="AU121" i="29"/>
  <c r="AY121" i="29"/>
  <c r="BA121" i="29"/>
  <c r="U122" i="29"/>
  <c r="W122" i="29"/>
  <c r="Z122" i="29"/>
  <c r="AC122" i="29"/>
  <c r="AE122" i="29"/>
  <c r="AG122" i="29"/>
  <c r="AJ122" i="29"/>
  <c r="AM122" i="29"/>
  <c r="AO122" i="29"/>
  <c r="AR122" i="29"/>
  <c r="AT122" i="29"/>
  <c r="AW122" i="29"/>
  <c r="AZ122" i="29"/>
  <c r="V123" i="29"/>
  <c r="X123" i="29"/>
  <c r="AA123" i="29"/>
  <c r="AD123" i="29"/>
  <c r="AF123" i="29"/>
  <c r="AH123" i="29"/>
  <c r="AK123" i="29"/>
  <c r="AN123" i="29"/>
  <c r="AQ123" i="29"/>
  <c r="AS123" i="29"/>
  <c r="X124" i="29"/>
  <c r="AD124" i="29"/>
  <c r="AH124" i="29"/>
  <c r="AN124" i="29"/>
  <c r="AS124" i="29"/>
  <c r="U126" i="29"/>
  <c r="Z126" i="29"/>
  <c r="AE126" i="29"/>
  <c r="AJ126" i="29"/>
  <c r="AO126" i="29"/>
  <c r="AT126" i="29"/>
  <c r="W127" i="29"/>
  <c r="AC127" i="29"/>
  <c r="AG127" i="29"/>
  <c r="AM127" i="29"/>
  <c r="AR127" i="29"/>
  <c r="AZ124" i="29"/>
  <c r="AW124" i="29"/>
  <c r="AT124" i="29"/>
  <c r="AR124" i="29"/>
  <c r="AO124" i="29"/>
  <c r="AM124" i="29"/>
  <c r="AJ124" i="29"/>
  <c r="AG124" i="29"/>
  <c r="AE124" i="29"/>
  <c r="AC124" i="29"/>
  <c r="Z124" i="29"/>
  <c r="W124" i="29"/>
  <c r="U124" i="29"/>
  <c r="BA127" i="29"/>
  <c r="AY127" i="29"/>
  <c r="AU127" i="29"/>
  <c r="AS127" i="29"/>
  <c r="AQ127" i="29"/>
  <c r="AN127" i="29"/>
  <c r="AK127" i="29"/>
  <c r="AH127" i="29"/>
  <c r="AF127" i="29"/>
  <c r="AD127" i="29"/>
  <c r="AA127" i="29"/>
  <c r="X127" i="29"/>
  <c r="V127" i="29"/>
  <c r="X121" i="29"/>
  <c r="BA123" i="29"/>
  <c r="AY123" i="29"/>
  <c r="AU123" i="29"/>
  <c r="BA126" i="29"/>
  <c r="AY126" i="29"/>
  <c r="AU126" i="29"/>
  <c r="AS126" i="29"/>
  <c r="AQ126" i="29"/>
  <c r="AN126" i="29"/>
  <c r="AK126" i="29"/>
  <c r="AH126" i="29"/>
  <c r="AF126" i="29"/>
  <c r="AD126" i="29"/>
  <c r="AA126" i="29"/>
  <c r="X126" i="29"/>
  <c r="V126" i="29"/>
  <c r="M8" i="29"/>
  <c r="BA125" i="29" s="1"/>
  <c r="E114" i="29"/>
  <c r="G114" i="29"/>
  <c r="I114" i="29"/>
  <c r="K114" i="29"/>
  <c r="O114" i="29"/>
  <c r="Q114" i="29"/>
  <c r="U121" i="29"/>
  <c r="W121" i="29"/>
  <c r="Z121" i="29"/>
  <c r="AC121" i="29"/>
  <c r="AE121" i="29"/>
  <c r="AG121" i="29"/>
  <c r="AJ121" i="29"/>
  <c r="AM121" i="29"/>
  <c r="AO121" i="29"/>
  <c r="AR121" i="29"/>
  <c r="AT121" i="29"/>
  <c r="AW121" i="29"/>
  <c r="V122" i="29"/>
  <c r="X122" i="29"/>
  <c r="AA122" i="29"/>
  <c r="AD122" i="29"/>
  <c r="AF122" i="29"/>
  <c r="AH122" i="29"/>
  <c r="AK122" i="29"/>
  <c r="AN122" i="29"/>
  <c r="AQ122" i="29"/>
  <c r="AS122" i="29"/>
  <c r="AU122" i="29"/>
  <c r="AY122" i="29"/>
  <c r="U123" i="29"/>
  <c r="W123" i="29"/>
  <c r="Z123" i="29"/>
  <c r="AC123" i="29"/>
  <c r="AE123" i="29"/>
  <c r="AG123" i="29"/>
  <c r="AJ123" i="29"/>
  <c r="AM123" i="29"/>
  <c r="AO123" i="29"/>
  <c r="AR123" i="29"/>
  <c r="AT123" i="29"/>
  <c r="AZ123" i="29"/>
  <c r="V124" i="29"/>
  <c r="AA124" i="29"/>
  <c r="AF124" i="29"/>
  <c r="AK124" i="29"/>
  <c r="AQ124" i="29"/>
  <c r="AU124" i="29"/>
  <c r="BA124" i="29"/>
  <c r="U125" i="29"/>
  <c r="Z125" i="29"/>
  <c r="AE125" i="29"/>
  <c r="AJ125" i="29"/>
  <c r="AO125" i="29"/>
  <c r="AT125" i="29"/>
  <c r="AZ125" i="29"/>
  <c r="W126" i="29"/>
  <c r="AC126" i="29"/>
  <c r="AG126" i="29"/>
  <c r="AM126" i="29"/>
  <c r="AR126" i="29"/>
  <c r="AW126" i="29"/>
  <c r="U127" i="29"/>
  <c r="Z127" i="29"/>
  <c r="AE127" i="29"/>
  <c r="AJ127" i="29"/>
  <c r="AO127" i="29"/>
  <c r="AT127" i="29"/>
  <c r="AZ127" i="29"/>
  <c r="O132" i="17"/>
  <c r="O131" i="17"/>
  <c r="O130" i="17"/>
  <c r="O128" i="17"/>
  <c r="AZ166" i="29" l="1"/>
  <c r="O127" i="17"/>
  <c r="O123" i="17"/>
  <c r="C115" i="22"/>
  <c r="O124" i="17"/>
  <c r="O125" i="17"/>
  <c r="E126" i="22"/>
  <c r="I126" i="22"/>
  <c r="M126" i="22"/>
  <c r="G126" i="22"/>
  <c r="K126" i="22"/>
  <c r="E130" i="22"/>
  <c r="I130" i="22"/>
  <c r="M130" i="22"/>
  <c r="G130" i="22"/>
  <c r="K130" i="22"/>
  <c r="E122" i="22"/>
  <c r="I122" i="22"/>
  <c r="M122" i="22"/>
  <c r="G122" i="22"/>
  <c r="K122" i="22"/>
  <c r="G123" i="22"/>
  <c r="K123" i="22"/>
  <c r="E123" i="22"/>
  <c r="I123" i="22"/>
  <c r="M123" i="22"/>
  <c r="E124" i="22"/>
  <c r="I124" i="22"/>
  <c r="M124" i="22"/>
  <c r="G124" i="22"/>
  <c r="K124" i="22"/>
  <c r="G127" i="22"/>
  <c r="K127" i="22"/>
  <c r="E127" i="22"/>
  <c r="I127" i="22"/>
  <c r="M127" i="22"/>
  <c r="G129" i="22"/>
  <c r="K129" i="22"/>
  <c r="E129" i="22"/>
  <c r="I129" i="22"/>
  <c r="M129" i="22"/>
  <c r="M114" i="29"/>
  <c r="AW125" i="29"/>
  <c r="AW166" i="29" s="1"/>
  <c r="AM125" i="29"/>
  <c r="AM166" i="29" s="1"/>
  <c r="AC125" i="29"/>
  <c r="AC166" i="29" s="1"/>
  <c r="BA166" i="29"/>
  <c r="X125" i="29"/>
  <c r="X166" i="29" s="1"/>
  <c r="AD125" i="29"/>
  <c r="AD166" i="29" s="1"/>
  <c r="AH125" i="29"/>
  <c r="AH166" i="29" s="1"/>
  <c r="AN125" i="29"/>
  <c r="AN166" i="29" s="1"/>
  <c r="AS125" i="29"/>
  <c r="AS166" i="29" s="1"/>
  <c r="AY125" i="29"/>
  <c r="AY166" i="29" s="1"/>
  <c r="AT166" i="29"/>
  <c r="AO166" i="29"/>
  <c r="AJ166" i="29"/>
  <c r="BC133" i="29"/>
  <c r="BC132" i="29"/>
  <c r="BC131" i="29"/>
  <c r="AE166" i="29"/>
  <c r="Z166" i="29"/>
  <c r="U166" i="29"/>
  <c r="S161" i="29"/>
  <c r="S159" i="29"/>
  <c r="S157" i="29"/>
  <c r="S155" i="29"/>
  <c r="S153" i="29"/>
  <c r="S151" i="29"/>
  <c r="S149" i="29"/>
  <c r="S147" i="29"/>
  <c r="S145" i="29"/>
  <c r="S143" i="29"/>
  <c r="S141" i="29"/>
  <c r="S139" i="29"/>
  <c r="S137" i="29"/>
  <c r="S135" i="29"/>
  <c r="S162" i="29"/>
  <c r="S158" i="29"/>
  <c r="S154" i="29"/>
  <c r="S150" i="29"/>
  <c r="S146" i="29"/>
  <c r="S142" i="29"/>
  <c r="S138" i="29"/>
  <c r="S134" i="29"/>
  <c r="S132" i="29"/>
  <c r="S160" i="29"/>
  <c r="S156" i="29"/>
  <c r="S152" i="29"/>
  <c r="S148" i="29"/>
  <c r="S144" i="29"/>
  <c r="S140" i="29"/>
  <c r="S136" i="29"/>
  <c r="S133" i="29"/>
  <c r="S131" i="29"/>
  <c r="AR125" i="29"/>
  <c r="AR166" i="29" s="1"/>
  <c r="AG125" i="29"/>
  <c r="AG166" i="29" s="1"/>
  <c r="W125" i="29"/>
  <c r="W166" i="29" s="1"/>
  <c r="V125" i="29"/>
  <c r="V166" i="29" s="1"/>
  <c r="AA125" i="29"/>
  <c r="AA166" i="29" s="1"/>
  <c r="AF125" i="29"/>
  <c r="AF166" i="29" s="1"/>
  <c r="AK125" i="29"/>
  <c r="AK166" i="29" s="1"/>
  <c r="AQ125" i="29"/>
  <c r="AQ166" i="29" s="1"/>
  <c r="AU125" i="29"/>
  <c r="AU166" i="29" s="1"/>
  <c r="E115" i="22"/>
  <c r="O115" i="17" l="1"/>
  <c r="K115" i="22"/>
  <c r="D115" i="22"/>
  <c r="M115" i="22"/>
  <c r="O126" i="17"/>
  <c r="G125" i="22"/>
  <c r="K125" i="22"/>
  <c r="E125" i="22"/>
  <c r="I125" i="22"/>
  <c r="M125" i="22"/>
  <c r="I115" i="22"/>
  <c r="G115" i="22"/>
  <c r="I129" i="25"/>
  <c r="G129" i="25"/>
  <c r="E129" i="25"/>
  <c r="M129" i="17" l="1"/>
  <c r="K129" i="17"/>
  <c r="I129" i="17"/>
  <c r="G129" i="17"/>
  <c r="E129" i="17"/>
  <c r="M132" i="17" l="1"/>
  <c r="G131" i="17"/>
  <c r="K123" i="17"/>
  <c r="I124" i="17"/>
  <c r="K127" i="17"/>
  <c r="E130" i="17"/>
  <c r="I132" i="17"/>
  <c r="I128" i="17"/>
  <c r="G125" i="17"/>
  <c r="K125" i="17"/>
  <c r="C115" i="17"/>
  <c r="G127" i="17"/>
  <c r="M124" i="17"/>
  <c r="G123" i="17"/>
  <c r="M128" i="17"/>
  <c r="I130" i="17"/>
  <c r="M130" i="17"/>
  <c r="I123" i="17"/>
  <c r="G124" i="17"/>
  <c r="E125" i="17"/>
  <c r="M125" i="17"/>
  <c r="I127" i="17"/>
  <c r="G128" i="17"/>
  <c r="K130" i="17"/>
  <c r="I131" i="17"/>
  <c r="G132" i="17"/>
  <c r="E123" i="17"/>
  <c r="M123" i="17"/>
  <c r="K124" i="17"/>
  <c r="I125" i="17"/>
  <c r="E127" i="17"/>
  <c r="M127" i="17"/>
  <c r="K128" i="17"/>
  <c r="G130" i="17"/>
  <c r="E131" i="17"/>
  <c r="M131" i="17"/>
  <c r="K132" i="17"/>
  <c r="K131" i="17"/>
  <c r="E124" i="17"/>
  <c r="E128" i="17"/>
  <c r="E132" i="17"/>
  <c r="G115" i="17" l="1"/>
  <c r="D115" i="17"/>
  <c r="K115" i="17"/>
  <c r="I126" i="17"/>
  <c r="M115" i="17"/>
  <c r="G126" i="17"/>
  <c r="E126" i="17"/>
  <c r="E115" i="17"/>
  <c r="K126" i="17"/>
  <c r="M126" i="17"/>
  <c r="I115" i="17"/>
  <c r="I125" i="25" l="1"/>
  <c r="G125" i="25"/>
  <c r="E125" i="25"/>
  <c r="E131" i="25"/>
  <c r="G131" i="25"/>
  <c r="I131" i="25"/>
  <c r="I130" i="25"/>
  <c r="G130" i="25"/>
  <c r="E130" i="25"/>
  <c r="E124" i="25"/>
  <c r="I124" i="25"/>
  <c r="G124" i="25"/>
  <c r="E123" i="25"/>
  <c r="G123" i="25"/>
  <c r="I123" i="25"/>
  <c r="G128" i="25"/>
  <c r="E128" i="25"/>
  <c r="I128" i="25"/>
  <c r="I127" i="25"/>
  <c r="G127" i="25"/>
  <c r="E127" i="25"/>
  <c r="I132" i="25"/>
  <c r="G132" i="25"/>
  <c r="E132" i="25"/>
  <c r="C115" i="25"/>
  <c r="E129" i="24"/>
  <c r="G129" i="23"/>
  <c r="E129" i="23"/>
  <c r="I126" i="25" l="1"/>
  <c r="E126" i="25"/>
  <c r="G126" i="25"/>
  <c r="E115" i="25"/>
  <c r="I115" i="25"/>
  <c r="G115" i="25"/>
  <c r="D115" i="25"/>
  <c r="E131" i="24"/>
  <c r="C115" i="23"/>
  <c r="C115" i="24"/>
  <c r="E131" i="23"/>
  <c r="G131" i="23"/>
  <c r="I129" i="21"/>
  <c r="G129" i="21"/>
  <c r="E129" i="21"/>
  <c r="K129" i="15"/>
  <c r="I129" i="15"/>
  <c r="G129" i="16"/>
  <c r="G129" i="15"/>
  <c r="E129" i="16"/>
  <c r="E129" i="15"/>
  <c r="C115" i="21" l="1"/>
  <c r="E126" i="24"/>
  <c r="E126" i="23"/>
  <c r="G126" i="23"/>
  <c r="E131" i="21"/>
  <c r="G131" i="21"/>
  <c r="I131" i="21"/>
  <c r="I126" i="21" l="1"/>
  <c r="G126" i="21"/>
  <c r="E126" i="21"/>
  <c r="E132" i="24" l="1"/>
  <c r="E130" i="23" l="1"/>
  <c r="E132" i="23"/>
  <c r="G132" i="23"/>
  <c r="E132" i="21"/>
  <c r="G132" i="21"/>
  <c r="I132" i="21"/>
  <c r="E131" i="22"/>
  <c r="K131" i="22"/>
  <c r="G131" i="22"/>
  <c r="I131" i="22"/>
  <c r="M131" i="22"/>
  <c r="K131" i="15"/>
  <c r="E131" i="15"/>
  <c r="I131" i="15"/>
  <c r="G131" i="15"/>
  <c r="G132" i="16"/>
  <c r="C115" i="16"/>
  <c r="C115" i="15"/>
  <c r="E130" i="24" l="1"/>
  <c r="E130" i="21"/>
  <c r="G128" i="23"/>
  <c r="G130" i="23"/>
  <c r="E128" i="24"/>
  <c r="E125" i="24"/>
  <c r="G130" i="16"/>
  <c r="I130" i="21"/>
  <c r="E132" i="15"/>
  <c r="I132" i="15"/>
  <c r="K132" i="15"/>
  <c r="G132" i="15"/>
  <c r="G128" i="15"/>
  <c r="I128" i="15"/>
  <c r="K128" i="15"/>
  <c r="E128" i="15"/>
  <c r="E132" i="16"/>
  <c r="G130" i="21"/>
  <c r="K126" i="15"/>
  <c r="E126" i="15"/>
  <c r="G126" i="15"/>
  <c r="I126" i="15"/>
  <c r="E127" i="24"/>
  <c r="E123" i="24"/>
  <c r="D115" i="24"/>
  <c r="E115" i="24"/>
  <c r="E126" i="16"/>
  <c r="G126" i="16"/>
  <c r="E128" i="23"/>
  <c r="G123" i="23"/>
  <c r="E123" i="23"/>
  <c r="D115" i="23"/>
  <c r="G115" i="23"/>
  <c r="E115" i="23"/>
  <c r="G124" i="16"/>
  <c r="E124" i="16"/>
  <c r="G125" i="16"/>
  <c r="E125" i="16"/>
  <c r="I124" i="21"/>
  <c r="G124" i="21"/>
  <c r="E124" i="21"/>
  <c r="I130" i="15"/>
  <c r="E130" i="15"/>
  <c r="G130" i="15"/>
  <c r="K130" i="15"/>
  <c r="I123" i="21"/>
  <c r="E123" i="21"/>
  <c r="G123" i="21"/>
  <c r="I115" i="21"/>
  <c r="D115" i="21"/>
  <c r="G115" i="21"/>
  <c r="E115" i="21"/>
  <c r="E127" i="23"/>
  <c r="G127" i="23"/>
  <c r="E131" i="16"/>
  <c r="G131" i="16"/>
  <c r="G123" i="16"/>
  <c r="E123" i="16"/>
  <c r="E124" i="15"/>
  <c r="K124" i="15"/>
  <c r="I124" i="15"/>
  <c r="G124" i="15"/>
  <c r="E125" i="21"/>
  <c r="G125" i="21"/>
  <c r="I125" i="21"/>
  <c r="E130" i="16"/>
  <c r="E124" i="23"/>
  <c r="I127" i="21"/>
  <c r="E127" i="21"/>
  <c r="G127" i="21"/>
  <c r="G124" i="23"/>
  <c r="G127" i="15"/>
  <c r="I127" i="15"/>
  <c r="E127" i="15"/>
  <c r="K127" i="15"/>
  <c r="E128" i="21"/>
  <c r="G128" i="21"/>
  <c r="I128" i="21"/>
  <c r="G127" i="16"/>
  <c r="E127" i="16"/>
  <c r="K125" i="15"/>
  <c r="G125" i="15"/>
  <c r="I125" i="15"/>
  <c r="E125" i="15"/>
  <c r="E128" i="16"/>
  <c r="G128" i="16"/>
  <c r="E123" i="15"/>
  <c r="K123" i="15"/>
  <c r="I123" i="15"/>
  <c r="G123" i="15"/>
  <c r="E125" i="23"/>
  <c r="G125" i="23"/>
  <c r="E124" i="24"/>
  <c r="E115" i="16"/>
  <c r="G115" i="16"/>
  <c r="K115" i="15"/>
  <c r="E115" i="15"/>
  <c r="I115" i="15"/>
  <c r="G115" i="15"/>
  <c r="D115" i="15"/>
  <c r="D115" i="16"/>
</calcChain>
</file>

<file path=xl/sharedStrings.xml><?xml version="1.0" encoding="utf-8"?>
<sst xmlns="http://schemas.openxmlformats.org/spreadsheetml/2006/main" count="1797" uniqueCount="707">
  <si>
    <t>Bewertung Heumarkt</t>
  </si>
  <si>
    <t>Variante</t>
  </si>
  <si>
    <t>Innenstadt (oberirdisch), Variante 1</t>
  </si>
  <si>
    <t>Innenstadt (oberirdisch), Variante 2</t>
  </si>
  <si>
    <t>Innenstadt (oberirdisch), Variante 3.1</t>
  </si>
  <si>
    <t>Innenstadt (oberirdisch), Variante 3.2</t>
  </si>
  <si>
    <t>Beschreibung</t>
  </si>
  <si>
    <t>Vorzugsvariante Machbarkeitsstudie
2 Seitenbahnsteige in heutiger Lage</t>
  </si>
  <si>
    <t>1 Mittelbahnsteig in heutiger Lage</t>
  </si>
  <si>
    <t>2 Seitenbahnsteige mit Verschwenkung des Motorisierten Individualverkehrs auf die Südseite (über Stadtbahntrasse)</t>
  </si>
  <si>
    <t>2 Seitenbahnsteige mit Verschwenkung des Motorisierten Individualverkehrs auf die Südseite (unter Maritim-Hotel)</t>
  </si>
  <si>
    <t>Stand:</t>
  </si>
  <si>
    <t>Bewertung</t>
  </si>
  <si>
    <t>Erläuterung</t>
  </si>
  <si>
    <t>Haltestelle</t>
  </si>
  <si>
    <t>Kapazität (Breite) der Stadtbahn-Haltestelle</t>
  </si>
  <si>
    <t>Die erforderlichen Bahnsteigbreiten werden bei Bahnsteiglängen von 90 m erreicht.</t>
  </si>
  <si>
    <t>Die gesamte erforderliche Bahnsteigbreite von 12,30 m wird um 4,30 m unterschritten. Dies entspricht einer Unterschreitung von 35 %.</t>
  </si>
  <si>
    <t xml:space="preserve">Die erforderlichen Bahnsteigbreiten werden erreicht. </t>
  </si>
  <si>
    <t>Lage und Zugänglichkeit (Erreichbarkeit)</t>
  </si>
  <si>
    <t>Westlich der Bahnsteige kann aufgrund geringer Platzverhältnisse keine Z-Querung angeordnet werden.</t>
  </si>
  <si>
    <t>Einhaltung der Zugänglichkeit gemäß EAÖ (Empfehlungen für Anlagen des öffentlichen Personennahverkehrs)</t>
  </si>
  <si>
    <t>Einhaltung der Zugänglichkeit gemäß EAÖ (Empfehlungen für Anlagen des öffentlichen Personennahverkehrs).</t>
  </si>
  <si>
    <t>Barrierefreiheit und Ausstattung (Komfort)
Stadtbahn</t>
  </si>
  <si>
    <t>Barrierefreiheit ist gegeben.</t>
  </si>
  <si>
    <t>Übersichtlichkeit, Erkennbarkeit (Orientierung)</t>
  </si>
  <si>
    <t>Durch die Lage wie heute ist die Übersichtlichkeit und Erkennbarkeit gegeben.</t>
  </si>
  <si>
    <t>Qualität von Bushaltestellen</t>
  </si>
  <si>
    <t>Qualitätsanforderungen sind erfüllt.</t>
  </si>
  <si>
    <t>Städtebau und 
Straßenraumgestalt</t>
  </si>
  <si>
    <t>Integration der Trasse in vorhandene städtebauliche Strukturen und Freiräume, städtebauliche Auswirkung auf Veranstaltungsplätze</t>
  </si>
  <si>
    <t>Die Platzgestaltung ist im Vergleich zu Variante 3.1 &amp; 3.2 eingeschränkt, da die Haltestelle weiterhin in die Platzfläche ragt. Eine zusammenhängende Platzfläche kann in keiner Variante realisiert werden.</t>
  </si>
  <si>
    <t xml:space="preserve">Die Platzgestaltung ist im Vergleich zu Variante 3.1 &amp; 3.2 eingeschränkt, da die Haltestelle weiterhin in die Platzfläche ragt. </t>
  </si>
  <si>
    <t>Die Ostkante der Haltestelle schließt bündig mit der Bebauung des Heumarktes (Westseite) ab und ermöglicht eine bessere Platzgestaltung.</t>
  </si>
  <si>
    <t>Einprägsamkeit</t>
  </si>
  <si>
    <t>Insgesamt gute Einprägsamkeit.</t>
  </si>
  <si>
    <t>Eingeschränkte Einprägsamkeit wegen Unterfahrung Maritim-Hotel.</t>
  </si>
  <si>
    <t>Einfügung in die Gebietscharakteristik</t>
  </si>
  <si>
    <t>Durchschneidung der Platzfläche schmälert eine gute Einfügung. Platzfläche verändert sich kaum.</t>
  </si>
  <si>
    <t>Bahnsteige werden Richtung Westen verschoben, Platzfläche wird vergrößert, so dass sich die Einfügung verbessert.</t>
  </si>
  <si>
    <t>Gestalterische Trennwirkung der Haltestelle/Strecke, Zerschneidungswirkung durch Trasse</t>
  </si>
  <si>
    <t>Trennwirkung weiterhin hoch und ähnlich zum Bestand.</t>
  </si>
  <si>
    <t>Gestaltungsbeitrag des Straßenbegleitgrüns</t>
  </si>
  <si>
    <t>Gestaltungsbeitrag ist vorhanden.</t>
  </si>
  <si>
    <t>Funktionale Trennwirkung der Fahrbahn</t>
  </si>
  <si>
    <t xml:space="preserve">Trennwirkung weiterhin vorhanden wie im Bestand. </t>
  </si>
  <si>
    <t>Trennwirkung auf der Nordseite leicht reduziert durch Entfall der Fahrbahn.</t>
  </si>
  <si>
    <t>Aufenthaltsqualität der Seitenräume</t>
  </si>
  <si>
    <t>Verbesserung gegenüber dem Bestand, aber dennoch wegen der Fahrbahn Augustinerstraße durchschnittliche Qualität.</t>
  </si>
  <si>
    <t>Im Haltestellenbereich besser als heute durch Entfall der Fahrbahn Augustinerstraße, Einschränkung südlich des Maritim-Hotels.</t>
  </si>
  <si>
    <t>Umweltauswirkungen</t>
  </si>
  <si>
    <t>Versiegelungsgrad</t>
  </si>
  <si>
    <t>Höherer Versiegelungsgrad im Vergleich zu Variante 3.1 &amp; 3.2. - deutlich Reduzierung gegenüber Bestand (insbesondere durch zusätzliche Verkehrsflächenreduzierung)</t>
  </si>
  <si>
    <t>Höherer Versiegelungsgrad im Vergleich zu Varainte 3.1 &amp; 3.2. - deutlich Reduzierung gegenüber Bestand</t>
  </si>
  <si>
    <t>Geringer Versiegelungsgrad im Vergleich zu Variante 1 &amp; 2.</t>
  </si>
  <si>
    <t>Bäume</t>
  </si>
  <si>
    <t>Im Vergleich geringer Wegfall an Bäumen. (Wegfall von 13 Bäumen)</t>
  </si>
  <si>
    <t>Im Vergleich mittlerer Wegfall an Bäumen. (Wegfall von 15 Bäumen)</t>
  </si>
  <si>
    <t>Im Vergleich hoher Wegfall an Bäumen. (Wegfall von 20 Bäumen)</t>
  </si>
  <si>
    <t>Im Vergleich hoher Wegfall an Bäumen. (Wegfall von 19 Bäumen)</t>
  </si>
  <si>
    <t>Schallimmission, Erschütterung</t>
  </si>
  <si>
    <t>Radien größer 100m, Verkehr in der Augustinerstr.</t>
  </si>
  <si>
    <t>Radien größer 75m, durch Mittelbahnsteig Bahn näher an Gebäuden, Verkehr in der Augustinerstr.</t>
  </si>
  <si>
    <t xml:space="preserve">Geringer Abstand zu Gebäuden und kleine Radien (bis zu 55m) westlich der Haltestelle. Verkehr nur in Pipinstr. </t>
  </si>
  <si>
    <t>Geringer Abstand zu Gebäuden und kleine Radien (bis zu 55m) westlich der Haltestelle. Verkehr nur in Pipinstr. Verkehr unter Maritim für Anwohner positiv.</t>
  </si>
  <si>
    <t>Verkehrliche Auswirkungen ÖPNV</t>
  </si>
  <si>
    <t>Fahrgastpotential</t>
  </si>
  <si>
    <t>Keine nennenswerte Änderung des   Einzugsbereiches gegenüber Ist-Zustand.</t>
  </si>
  <si>
    <t>Keine nennenswerte Änderung des Einzugsbereiches gegenüber Ist-Zustand.</t>
  </si>
  <si>
    <t>Umsteigebeziehungen (Entfernung zum Umstiegsort auf Stadtbahn und/oder Bus)</t>
  </si>
  <si>
    <t>Verschlechterung gegenüber dem Ist-Zustand durch Verlegung der Bushaltestelle und Entfall einzelner Zugänge zur unterirdischen Haltestelle</t>
  </si>
  <si>
    <t>Trassierung Stadtbahn</t>
  </si>
  <si>
    <t>Insgesamt guter Fahrkomfort.</t>
  </si>
  <si>
    <t>Insgesamt guter Fahrkomfort. Dennoch wird im Vergleich zu Variante 1 &amp; 2 ein geringerer Fahrkomfort erreicht durch einen geringen Radius westlich der Haltestelle. (Verbesserungspotential nur bei Verschieben des Bahnsteigs in den Heumarkt)</t>
  </si>
  <si>
    <t>Insgesamt guter Fahrkomfort. Dennoch wird im Vergleich zu Variante 1 &amp; 2 ein geringerer Fahrkomfort erreicht durch einen geringen Radius westlich der Haltestelle.
(Verbesserungspotential nur bei Verschieben des Bahnsteigs in den Heumarkt)</t>
  </si>
  <si>
    <t>Betriebliche Flexibilität</t>
  </si>
  <si>
    <t>Verlagert an Haltestelle südlich des Maritim-Hotels, nicht eingeschränkt.</t>
  </si>
  <si>
    <t>Verkehrliche Auswirkungen MIV</t>
  </si>
  <si>
    <t>Verkehrsqualität des Längsverkehr für Kfz</t>
  </si>
  <si>
    <t>In Fahrtrichtung West ist ein leistungsfähiger Ablauf zu erwarten. In Fahrtrichtung Ost wird der Doppelknoten eine mindestens ausreichende Leistungsfähigkeit aufweisen.</t>
  </si>
  <si>
    <t>Übergang Kfz-Verkehr ohne Überschneidung Stadtbahntrasse im Bereich Heumarkt, aber Konzentration auf Bereich südlich Maritim-Hotel birgt hohe Anforderungen.</t>
  </si>
  <si>
    <t>Verkehrsqualität des Querverkehrs für Kfz</t>
  </si>
  <si>
    <t>Die Qualität wird durch häufige Bahneingriffe oder die Komplexität des Doppelknotens beschränkt.</t>
  </si>
  <si>
    <t xml:space="preserve">Komplexität des südlichen Doppelknotens steigt zusätzlich, eine ausreichend leistungsfähige Abwicklung ist fraglich. </t>
  </si>
  <si>
    <t>Komplexität des südlichen Doppelknotens steigt wegen Belastung und zusätzlichen Fahrbeziehungen. Eine ausreichend leistungsfähige Abwicklung ist fraglich.</t>
  </si>
  <si>
    <t>Erreichbarkeit der Quartiere und Parkhäuser, Umwegfahrten für Kfz (Linksabbieger, Wender)</t>
  </si>
  <si>
    <t>Keine Änderung gegenüber dem Ist-Zustand. Grundsätzlich gute Erreichbarkeit.</t>
  </si>
  <si>
    <t>Verschlechterung der Erreichbarkeit zur Altstadt wegen Entfall der direkten Zufahrtsmöglichkeit.</t>
  </si>
  <si>
    <t>Ruhender Verkehr (Carsharing, Taxi und Ladezonen)</t>
  </si>
  <si>
    <t>Möglichkeiten sind vorhanden.</t>
  </si>
  <si>
    <t>Verkehrsablauf im Fußverkehr</t>
  </si>
  <si>
    <t>Verkehrsräume (Breiten) für Fußgänger (Ost-West)</t>
  </si>
  <si>
    <t>Durchschnittlich werden mittlere bis große Breiten erreicht. Breiten in Augustinerstraße am Mindestmaß.</t>
  </si>
  <si>
    <t xml:space="preserve">Durchschnittlich werden große Breiten erreicht. </t>
  </si>
  <si>
    <t>Überquerbarkeit der Fahrbahn (Nord-Süd)</t>
  </si>
  <si>
    <t>Nord-Süd-Querungen in allen Varianten ähnlich möglich. 2 Z-Querungen und eine gerade, signalisierte Querung</t>
  </si>
  <si>
    <t xml:space="preserve">Nord-Süd-Querungen in allen Varianten ähnlich möglich. 2 komfortable Z-Querungen </t>
  </si>
  <si>
    <t>Verkehrsablauf im Radverkehr</t>
  </si>
  <si>
    <t>Breite der Radverkehrsanlage einschl. Sicherheitsraum (Ost-West)</t>
  </si>
  <si>
    <t>Einhaltung von mindestens 2,50 m Breite.</t>
  </si>
  <si>
    <t>Einhaltung von mindestens 2,50 m Breite. Kreuzen der Hauptrichtung und der Bahntrasse mit komplexer Führung in Pipinstraße unkomfortabel</t>
  </si>
  <si>
    <t>Vernetzung der Radverkehrs (Nord-Süd)</t>
  </si>
  <si>
    <t xml:space="preserve">Bislang keine Lösung zur durchgängigen/direkten Vernetzung, schwierige Lösung am Knoten Pipinstr./Heumarkt. </t>
  </si>
  <si>
    <t>Fahrradparken</t>
  </si>
  <si>
    <t xml:space="preserve"> Zusätzliche Flächen für das Fahrradparken sind realisierbar.  </t>
  </si>
  <si>
    <t>Verkehrssicherheit für alle Verkehrsteilnehmer</t>
  </si>
  <si>
    <t>Sicherheit und Begreifbarkeit für Motorisierter Individualverkehr</t>
  </si>
  <si>
    <t xml:space="preserve">Keine Verschlechterung der Begreifbarkeit oder Sicherheit. Variante orientiert sich am Bestand. </t>
  </si>
  <si>
    <t>Durch die neue Erschließungssituation und Umwegigkeit des Motorisierter Individualverkehr wird die Begreifbarkeit leicht eingeschränkt. Zusätzlicher Schnittpunkt des Motorisierten Individualverkehr mit Stadtbahntrasse.</t>
  </si>
  <si>
    <t>Durch die neue Erschließungssituation und Umwegigkeit des Motorisierter Individualverkehr wird die Begreifbarkeit stark erschwert. Kein zusätzlicher Schnittpunkt mit der Stadtbahntrasse.</t>
  </si>
  <si>
    <t>Sicherheit und Begreifbarkeit des Radverkehrs</t>
  </si>
  <si>
    <t>Sicherheit ist grundsätzlich gegeben.
Lösungen zum Gegenrichtungsverkehr von Deutzer Brücke sind komplex, Trennung und Dimensionierung so gut wie möglich, verschiedene Lösungen möglich.</t>
  </si>
  <si>
    <t>Konflikte und Gefährdung beim Überqueren von Fahrbahnen</t>
  </si>
  <si>
    <t>Grundsätzlich geringes Gefährdungspotenzial.</t>
  </si>
  <si>
    <t>Konflikte und Gefährdung beim Überqueren von Gleisanlagen</t>
  </si>
  <si>
    <t xml:space="preserve">Unmittelbar westlich der Bahnsteige ist eine Z-Querung aufgrund geringer Platzverhältnisse nicht realisierbar. </t>
  </si>
  <si>
    <t>Geringes Gefährungspotenzial, aber Führung des Motorisierter Individualverkehr über Bahntrasse, und häufige Querungen auf kurzem Raum.</t>
  </si>
  <si>
    <t>Geringes Gefährungspotenzial, aber Häufigkeit der Querungen auf kurzem Raum.</t>
  </si>
  <si>
    <t>Wirtschaftlichkeit</t>
  </si>
  <si>
    <r>
      <t xml:space="preserve">Investitionskosten
</t>
    </r>
    <r>
      <rPr>
        <i/>
        <sz val="8"/>
        <rFont val="Arial"/>
        <family val="2"/>
      </rPr>
      <t>Stand Mai 2022: qualitative Abschätzung auf Basis Flächeninanspruchnahme</t>
    </r>
  </si>
  <si>
    <t>Hinweis: Bestandsnahes Bauen bei den Motorisierter Individualverkehr-Fahrbahnen in Pipinstr. und Augustinerstr. Die Bahnsteige auch in Bestandslage.</t>
  </si>
  <si>
    <t xml:space="preserve">Hinweis: Bestandsnahes Bauen bei den Fahrbahnen des Motorisierter Individualverkehr in Pipinstr. Und Augustinerstr. Bahnsteig- und Gleisanlage unterscheiden sich stark vom Bestand. </t>
  </si>
  <si>
    <t>Hinweis: Querung der Stadtbahntrasse bedarf zuzätzlicher Technik. Bahnanlage weicht auch vom Bestand ab.</t>
  </si>
  <si>
    <r>
      <t xml:space="preserve">Unterhaltungskosten
</t>
    </r>
    <r>
      <rPr>
        <i/>
        <sz val="8"/>
        <rFont val="Arial"/>
        <family val="2"/>
      </rPr>
      <t>Stand Mai 2022: qualitative Abschätzung auf Basis Komplexität Gleistrasse</t>
    </r>
  </si>
  <si>
    <t>Unterhaltungskosten werden ähnlich zum Bestand angenommen.</t>
  </si>
  <si>
    <t>Unterhaltungskosten werden ähnlich zum Bestand angenommen, Signaltechnik zur Stadtbahnquerung kommt hinzu.</t>
  </si>
  <si>
    <t>Unterhaltungskosten werden ähnlich zum Bestand angenommen, Lichtsignalanlagen durch Fußgänger Querung in Augustiner-Str. entfallen.</t>
  </si>
  <si>
    <t>Realisierung</t>
  </si>
  <si>
    <t>Grunderwerb, dauerhafte Flächeninanspruchnahme Eigentum Dritter</t>
  </si>
  <si>
    <t>Grunderwerb im Bereich der Bushaltestelle am Maritim notwendig.</t>
  </si>
  <si>
    <t>Komplexität Bauzustände für Endzustand</t>
  </si>
  <si>
    <t>Hinweis: Endzustand ohne Bauzwischenzustand herstellbar.</t>
  </si>
  <si>
    <t>Hinweis: Mittelbahnsteig verursacht komplexe Bauabläufe, Bauzwischenzustand kann nicht genutzt werden für Endzustand.</t>
  </si>
  <si>
    <t>Hinweis: Bauzwischenzustand kann nicht genutzt werden für Endzustand.</t>
  </si>
  <si>
    <t>Summe:</t>
  </si>
  <si>
    <t>Auswertung Detail</t>
  </si>
  <si>
    <t>Städtebau und Straßenraumgestalt</t>
  </si>
  <si>
    <t>Verkehrliche Auswirkungen Motorisierter Individualverkehr</t>
  </si>
  <si>
    <t>Bewertung Cäcilienstraße</t>
  </si>
  <si>
    <t xml:space="preserve">Motorisierter Individualverkehr nördlich und südlich richtungsgetrennt </t>
  </si>
  <si>
    <t>Motorisierter Individualverkehr südlich, nördlich Anliegerfahrbahn</t>
  </si>
  <si>
    <t>Es sind keine Haltestellen im Abschnitt enthalten.</t>
  </si>
  <si>
    <t>Barrierefreiheit und Ausstattung (Komfort) Stadtbahn</t>
  </si>
  <si>
    <t>Kaum Änderungen zum Bestand.</t>
  </si>
  <si>
    <t>Kaum Änderungen zum Bestand, lediglich Lage Stadtbahnachse verschoben.</t>
  </si>
  <si>
    <t>Die Lösung Variante 1 ist einprägsam in der gleichen Qualität wie der heutige Zustand.</t>
  </si>
  <si>
    <t>Die Lösung Variante 2 ist weniger einprägsam, weil die Querschnittsgestaltung eher unüblich ist.</t>
  </si>
  <si>
    <t>Es ist eine gute Einfügung vorhanden.</t>
  </si>
  <si>
    <t>Mäßige Einfügung wegen unüblicher Knotengeometrie und außermittiger Lage der Stadtbahntrasse.</t>
  </si>
  <si>
    <t xml:space="preserve">Zerschneidungswirkung der Trasse vergleichbar mit dem Bestand. </t>
  </si>
  <si>
    <t xml:space="preserve"> Kein Gestaltungsbeitrag vorhanden.</t>
  </si>
  <si>
    <t>Flächenmäßig leicht geringer als im Bestand</t>
  </si>
  <si>
    <t>Vergleichbar mit dem Bestand.</t>
  </si>
  <si>
    <t>Auf beiden Seiten können etwa +2 m gewonnen werden.</t>
  </si>
  <si>
    <t>Auf beiden Seiten können etwa +2 m gewonnen werden, aber es gibt eine Engstelle im Bereich Galeria Kaufhof.</t>
  </si>
  <si>
    <t xml:space="preserve">Flächenbedarf ist weniger als heute, die Gleistrasse kann mit Rasengleis gebaut werden. </t>
  </si>
  <si>
    <t>Flächenbedarf ist weniger als heute, aber 800 m² mehr als in Variante 1. Die Gleistrasse kann mit Rasengleis gebaut werden.</t>
  </si>
  <si>
    <t>Nur wenn die Bäume am Motel One bleiben</t>
  </si>
  <si>
    <t>Mittige Lage wie im Bestand.</t>
  </si>
  <si>
    <t>Außermittige Lage führt einseitig zu mehr Lärm und Erschütterungen.</t>
  </si>
  <si>
    <t xml:space="preserve">Keine Veränderung zum Bestand </t>
  </si>
  <si>
    <t>Komfortabler Kurvenradius für eine optimale Stadtbahnfahrt, keine Einschränkung der Geschwindigkeit von 50 km/h.</t>
  </si>
  <si>
    <t>Vergleichbar mit dem Bestand</t>
  </si>
  <si>
    <t>Hohe Komplexität wegen kurzer Abstände und Knoten zweier Hauptachsen. Hauptrichtung kann mit häufigen Bahneingriffen geschaltet werden. Mindestens ausreichend Verkehrsqualität wird erwartet.</t>
  </si>
  <si>
    <t>Hohe Komplexität wegen kurzer Abstände und Knoten zweier Hauptachsen. Wegen zusätzlicher Anliegerfahrbahn deutlich komplexer zu signalisieren und unübersichtlicher. Angemessene Verkehrsqualität nicht zu erwarten.</t>
  </si>
  <si>
    <t>Ausreichende Leistungsfähigkeit wird erwartet, wenn Cäcilienstr./Nord-Süd-Fahrt ein Phasenschema wie heute aufweist, d. h. Nebenrichtungen Nord und Süd gleichzeitig einbiegen können.</t>
  </si>
  <si>
    <t>Leistungsfähigkeit im Querverkehr wird voraussichtlich nicht angemessen sein können wegen zahlreicher Konflikte zur Stadtbahn und Komplexität.</t>
  </si>
  <si>
    <t>Die Variante ist vergleichbar mit dem Bestand.</t>
  </si>
  <si>
    <t>Die Verbindung zur Innenstadt nördlich der OWA und den Parkhäusern ist für Unkundige komplizierter und erfordert hohen Beschilderungsaufwand. Wenn man die Zufahrt verpasst, muss man über den Blaubach zurück zum Heumarkt fahren.</t>
  </si>
  <si>
    <t>Wie im Bestand, aber keine nennenswerte Verbesserung.</t>
  </si>
  <si>
    <t xml:space="preserve"> Es liegen große Breiten vor.</t>
  </si>
  <si>
    <t>Die Variante ist vergleichbar mit dem Bestand, keine Verbesserungen erreichbar.</t>
  </si>
  <si>
    <t>Eine Mindestbreite von 2,50 m wird überall erreicht.</t>
  </si>
  <si>
    <t>Anbindungen des Radverkehr Innenstadt sind realisierbar. Für die Radverbindung zwischen An St. Agatha und Hohe Str. gibt es potenzielle Lösungsansätze.</t>
  </si>
  <si>
    <t>Keine Linksabbieger an der Nord-Süd-Fahrt und keine Radverbindung möglich zwischen An St. Agatha und Hohe Str.</t>
  </si>
  <si>
    <t>Sicherheit und Begreifbarkeit für Motorisierten Individualverkehr</t>
  </si>
  <si>
    <t>Begreifbarkeit der Anliegerfahrbahn Nordseite insbesondere für Ortsunkundige schlechter, Verkehrssicherheit wird schlechter bewertet als in Variante 1.</t>
  </si>
  <si>
    <t>Die Variante ist vergleichbar mit dem Bestand, Sicherheit und Begreifbarkeit sind gut.</t>
  </si>
  <si>
    <t>Beide Querungen sind an den Bestand angelehnt, bestehende Themen an der Hohe Str. werden nicht anders gelöst.</t>
  </si>
  <si>
    <t>Bestandsnahes Bauen der Stadtbahntrasse</t>
  </si>
  <si>
    <t>Weniger bestandsnah als Variante 1. Mehr Lichtsignalanlagen-Technik als Variante 1 durch Knotenpunkt Nord-Süd-Fahrt.</t>
  </si>
  <si>
    <t>Unterhaltungskosten der Gleise gering.</t>
  </si>
  <si>
    <t>Es ist kein Grunderwerb zu erwarten.</t>
  </si>
  <si>
    <t>Bewertung Neumarkt</t>
  </si>
  <si>
    <t>Innenstadt (oberirdisch), Variante 4</t>
  </si>
  <si>
    <t>Innenstadt (oberirdisch), Variante 6</t>
  </si>
  <si>
    <t>Innenstadt (oberirdisch), Variante 6.2</t>
  </si>
  <si>
    <t>Innenstadt (oberirdisch), Variante 8</t>
  </si>
  <si>
    <t>2x Mittelbahnsteig, Motorisierter Individualverkehr südlich</t>
  </si>
  <si>
    <t>2x Mittelbahnsteig, 1x südlicher Platzrand, 
1x nördlicher Platzrand, Motorisierter Individualverkehr und Bus südlich</t>
  </si>
  <si>
    <t>2x Mittelbahnsteig, 
Motorisierter Individualverkehr nördlich und südlich der Haltestelle</t>
  </si>
  <si>
    <t>2x Mittelbahnsteig, 
Motorisierter Individualverkehr nördlich unterbrochen</t>
  </si>
  <si>
    <t>2x Mittelbahnsteig versetzt 
am Neumarkt und in der Cäcilienstraße</t>
  </si>
  <si>
    <t>2x Mittelbahnsteig versetzt 
Motorisierter Individualverkehr nördlich unterbrochen</t>
  </si>
  <si>
    <t>Die Haltestellenbreite kann über die vollständige Länge umgesetzt werden.</t>
  </si>
  <si>
    <t>Die Haltestellenbreite kann über die vollständige Länge umgesetzt werden. (90m Länge)</t>
  </si>
  <si>
    <t>Die Lage ist direkt einsehbar am Neumarkt. Vom Neumarkt kommend gibt es keine Barriere, von Süden kommend ist die Querung der Motorisierten Individualverkehr-Fahrbahn über Geländer mit ausreichend Aufstellflächen gesichert.</t>
  </si>
  <si>
    <t>Die Lage der Haltestellen ist direkt einsehbar am Neumarkt. Der Zugang des nördlichen Bahnsteigs ist komplett unsignalsiert, der Zugang zum südlichen Bahnsteig ist nur im Süden durch die Fahrbahn des Motorisierten Individualverkehrs geregelt. Aufstellflächen sind dort ausreichend.</t>
  </si>
  <si>
    <t>Die Lage ist direkt einsehbar am Neumarkt. Die Querung der mittigen Gleise ist unsignalisiert, äußeren Gleise mit Signal/Geländer. Zwischen äußerer Bahntrasse und Motorisierter Individualverkehr-Fahrbahn sind durch die Geländerkonstruktionen die Durchgänge verhältnismäßig schmal..</t>
  </si>
  <si>
    <t>Die Lage ist direkt einsehbar am Neumarkt. Die Querung der nördlichen und mittigen Gleise ist unsignalisiert, südliches Gleis mit Signal/Geländer. Beide Treppenaufgänge in Zwickelfläche gelegt.</t>
  </si>
  <si>
    <t>Die Lage der Haltestelle in der Cäcilienstraße ist etwas abseits. Die Zuwege zur Haltestelle dort sind mit Versatz ausgebildet und Lichtsignalanlagen-geregelt (über Bahntrasse und Fahrbahn). Die Haltestelle auf dem Neumarkt entspricht Variante 1, jedoch mit zwei Gleisen zwischen Haltestelle und Platzfläche.</t>
  </si>
  <si>
    <t>Die Lage am Neumarkt ist direkt einsehbar. Die Haltestelle in der Cäcilienstraße ist etwas abseits. Die Haltestellen werden über signalisierte Querungen (ohne Aufstellfläche zwischen Motorisierter Individualverkehr und Bahn) in der Cäcilienstraße geregelt. Bei der Haltestelle auf dem Neumarkt wird es auch signalisiert werden müssen, keine Z-Querung, mit Aufstellflächen zwischen Motorisierter Individualverkehr und Bahn.</t>
  </si>
  <si>
    <t>Barrierefreiheit und Ausstattung (Komfort) 
Stadtbahn</t>
  </si>
  <si>
    <t>Unterstände, barrierefreier Zugang zum Bahnsteig und Aufzug werden eingerichtet.</t>
  </si>
  <si>
    <t>Unterstände und Aufzug werden eingerichtet. Die Barrierefreiheit bei der Querung der Gleise an der süd-westlichen Querungsstelle (Knotenpunkt Im Laach/Neumarkt) kann zum jetzigen Zeitpunkt nicht sichergestellt werden</t>
  </si>
  <si>
    <t>Unterstände, barrierefreier Zugang zum Bahnsteig und Aufzug werden eingerichtet. Zusätzlicher Treppenzugang zur Verteilerebene möglich.</t>
  </si>
  <si>
    <t>Übersichtlichkeit ist durch Bestandslage und Kompaktheit gegeben.</t>
  </si>
  <si>
    <t>Lage auf dem Neumarkt tendenziell einfach zu begreifen, der Richtungsbetrieb (Doppelbahnsteig nur für eine Fahrtrichtung) in der Konstellation für Ortsunkundige schwerer zu erfassen.</t>
  </si>
  <si>
    <t>Übersichtlichkeit und Erkennbarkeit ist nicht so gut wie in den kompakten Haltestellen-Varianten wie Variante 1 oder Variante 6</t>
  </si>
  <si>
    <t>Barrierefreiheit mit kantenreiner Befahrung und Platz für komplette Haltestellenausstattung gegeben.</t>
  </si>
  <si>
    <t>Maximierung der Platzfläche und Ausnutzen der Freiflächen an der Cäcilienstraße. Zusammenhängende Platzfläche 47 m (+ 4m "Gehweg" zu Gebäude) * gesamte Breite); Flächen Motorisierter Individualverkehr und Rad identisch</t>
  </si>
  <si>
    <t>Zerschneidung des Neumarkt an Ost-, West- und Nordseite. Trotz Entfall des Motorisierter Individualverkehrs im Norden eine Verkleinerung der  mittigen Platzfläche. (Zusammenhängende Platzfläche ca. 38 m * eingeschränkte Breite des Neumarkts; allerdings ohne Baumreihe in der Mitte); Flächen Motorisierter Individualverkehr und Rad identisch</t>
  </si>
  <si>
    <t>Maximierung der Platzfläche und Ausnutzen der Freiflächen an der Cäcilienstraße, deren Nutzung sonst unklar wäre. (Zusammenhängende Platzfläche 51 m (+ 4m "Gehweg" zu Gebäude) * gesamte Breite); Flächen Motorisierter Individualverkehr und Rad identisch</t>
  </si>
  <si>
    <t>Maximierung der Platzfläche und Ausnutzen der Freiflächen an der Cäcilienstraße, deren Nutzung sonst unklar wäre. (Zusammenhängende Platzfläche 56 m (+ 4m "Gehweg" zu Gebäude) * gesamte Breite); Flächen Motorisierter Individualverkehr und Rad identisch</t>
  </si>
  <si>
    <t>Maximierung der Platzfläche. (Zusammenhängende Platzfläche 62 m (+ 4m "Gehweg" zu Gebäude) * gesamte Breite); Flächen Motorisierter Individualverkehr und Rad identisch. Integration in die Cäcilienstraße aufgrund der Dimension kritisch.</t>
  </si>
  <si>
    <t xml:space="preserve">Maximierung der Platzfläche (Zusammenhängende Platzfläche &gt;65 m (+ 4m "Gehweg" zu Gebäude) - Der Neumarkt kann in seiner Struktur (Fläche zwischen den Bestandsbäumen) erhalten bleiben. Fläche vor Motel One geringer als im Bestand, Gewinn von Freiflächen vor dem Museum. </t>
  </si>
  <si>
    <t>Gestaltungsmöglichkeit, Gleichartigkeit und Begreifbarkeit der Organisation vorhanden</t>
  </si>
  <si>
    <t>Gestaltungsmöglichkeit und Gleichartigkeit vorhanden; Begreifbarkeit der Organisation nicht so gut wie Variante1 oder Variante 6</t>
  </si>
  <si>
    <t>Gleichartigkeit vorhanden; Gestaltungsmöglichkeit aufgrund des Platzes vielleicht eingeschränkt; Begreifbarkeit der Organisation nicht so gut wie Variante 1 oder Variante 6</t>
  </si>
  <si>
    <t>Die Anordnung der Haltestelle ist anfangs unübersichtlich und nicht einprägsam an der Oberfläche, durch Beschilderungen, Gestaltungen etc. kann die Einprägsamkeit verbessert werden.</t>
  </si>
  <si>
    <t>Zusammenhängende Platzfläche, die in der Größe eingeschränkt ist. Verknüpfung zur Fußgängerzone vorhanden.</t>
  </si>
  <si>
    <t>Zusammenhängende Platzfläche, die in der Größe eingeschränkt ist. Verknüpfung zur Fußgängerzone vorhanden mit ÖPNV-Querung.</t>
  </si>
  <si>
    <t>Zusammenhängende Platzfläche, die in der Größe eingeschränkt ist. Verknüpfung zur Fußgängerzone vorhanden mit Querung des Motorisierter Individualverkehr.</t>
  </si>
  <si>
    <t>Verbesserung am Neumarkt, Verschlechterung in der Cäcilienstraße.</t>
  </si>
  <si>
    <t xml:space="preserve">Zusammenhängende, große Platzfläche. Haltestelle auf Neumarkt passt sehr gut in die Verkehrsachse. Haltestelle in Cäcilienstr kann auch gut in Straßenzug eingebettet werden. Verknüpfung zur Fußgängerzone vorhanden mit Querung des Motorisierter Individualverkehr. </t>
  </si>
  <si>
    <t>Trennwirkung moderat wegen kompakter Anordnung der Haltestelle. Dimension der Haltestelle und Anzahl der Gleise signifikant.</t>
  </si>
  <si>
    <t>Getrennte Bahnsteige Nord/Süd verursachen eine höhere Trennwirkung. Dimension der Haltestelle und Anzahl der Gleise signifikant.</t>
  </si>
  <si>
    <t>Trennwirkung moderat wegen kompakter Anordnung der Haltestelle. Dimension der Haltestelle und Anzahl der Gleise signifikant. Geländerkonstruktion zu beiden Seiten bewirkt zusätzliche Trennung</t>
  </si>
  <si>
    <t>Trennwirkung groß wegen hintereinanderliegenden Haltestellen. Außerdem 3 Gleise pro Richtung.</t>
  </si>
  <si>
    <t>Trennwirkung durch die 3-Gleisigkeit an den Haltestellen über eine Länge von über 200 m vorhanden. Nur eine Haltestelle pro "Platz" wiederum weniger zerschneidend als Doppelbahnsteige. Dimension der Haltestellen signifikant. Seitenräume in Cäcilienstraße weit auseinander.</t>
  </si>
  <si>
    <t>kleinere Flächen in Ost und West vorhanden.</t>
  </si>
  <si>
    <t>Flächen in Ost und West vorhanden, an Südseite auch theoretisch möglich</t>
  </si>
  <si>
    <t>Flächen in Ost und West vorhanden</t>
  </si>
  <si>
    <t>Flächen in Ost und West vorhanden, Südseite auch theoretisch möglich</t>
  </si>
  <si>
    <t>Flächen am Neumarkt vorhanden. Straßengrün in Cäcileinstraße schwieriger umsetzbar.</t>
  </si>
  <si>
    <t>Kompakte Fahrbahn im Süden, zwei Fahrstreifen.</t>
  </si>
  <si>
    <t>Kompakte Fahrbahn im Süden, drei Fahrstreifen.</t>
  </si>
  <si>
    <t>Zwei getrennte Richtungsfahrbahnen ohne gebündelte Fahrbahnachse</t>
  </si>
  <si>
    <t xml:space="preserve">Eine getrennte Richtungsfahrbahn im Süden. Im Norden muss nur noch ein Fahrstreifen mit Radfahrstreifen gequert werden. </t>
  </si>
  <si>
    <t xml:space="preserve">Eine Richtungsfahrbahn im Süden am Neumarkt - kaum Trennwirkung. In Cäcilienstr. zwei Fahrbahnen mit Wender- Trennwirkung deutlich spürbar. </t>
  </si>
  <si>
    <t>Aufenthaltsbereich Neumarkt; Seitenräume (Platz für Fußgänger) entlang OWA mind. so groß wie im Bestand. Südseite ohne Engstelle.</t>
  </si>
  <si>
    <t>Aufenthaltsbereich Neumarkt durch "Einkesselung" durch Gleise eingeschränkt;  Seitenräume (Platz für Fußgänger) entlang OWA mind. so groß wie im Bestand</t>
  </si>
  <si>
    <t>Aufenthaltsbereich Neumarkt; Seitenräume (Platz für Fußgänger) entlang OWA mind. so groß wie im Bestand</t>
  </si>
  <si>
    <t>Aufenthaltsbereich Neumarkt; Seitenräume (Platz für Fußgänger) entlang OWA am Neumarkt mind. so groß wie im Bestand, in Cäcilienstraße deutliche Verschlechterung der Seitenraumbreiten</t>
  </si>
  <si>
    <t>Aufenthaltsbereich/Seitenräume Neumarkt positiv; Seitenräume in Cäcilienstr im Norden geringer als Bestand, im Süden breiter</t>
  </si>
  <si>
    <t xml:space="preserve">Verkehrsflächen ca. 7950 m² (nur Asphalt/Betonfahrbahn) </t>
  </si>
  <si>
    <t>9000 m² (nur Asphalt/Betonfahrbahn) + 3400 m² Bahnfläche auf Neumarkt (ohne Rasengleis) + 4500 m² Gehweg/Bahnsteig (gefärbt in Plan) = 16.900m²</t>
  </si>
  <si>
    <t>7100 m² (nur Asphalt/Betonfahrbahn)</t>
  </si>
  <si>
    <t>5750 m² (nur Asphalt/Betonfahrbahn)</t>
  </si>
  <si>
    <t>&lt;9000 m² (nur Asphalt/Betonfahrbahn) + 1650 m² Bahnfläche auf Neumarkt (ohne Rasengleis) + 4000 m² Gehweg/Bahnsteig (gefärbt in Plan) = 14.650 m²</t>
  </si>
  <si>
    <r>
      <t xml:space="preserve">8200 m² von Neumarkt Westgrenze bis </t>
    </r>
    <r>
      <rPr>
        <sz val="10"/>
        <rFont val="Arial"/>
        <family val="2"/>
      </rPr>
      <t>Nord-Süd-Fahrt</t>
    </r>
    <r>
      <rPr>
        <sz val="10"/>
        <color rgb="FFFF0000"/>
        <rFont val="Arial"/>
        <family val="2"/>
      </rPr>
      <t xml:space="preserve"> </t>
    </r>
    <r>
      <rPr>
        <sz val="10"/>
        <color theme="1"/>
        <rFont val="Arial"/>
        <family val="2"/>
      </rPr>
      <t xml:space="preserve"> (nicht vergleichbar mit anderen Neumarktvarianten) (nur Asphalt/Betonfahrbahn) - Prinzip wie Variante 6.2</t>
    </r>
  </si>
  <si>
    <t>Entfall: 10 große Bäume (d=0,8-1,0m), 3 kleine Bäume (d=ca. 0,3m)</t>
  </si>
  <si>
    <t>Entfall: 6 große Bäume (d=0,8-1,0m), 1 kleine Bäume (d=ca. 0,3m)</t>
  </si>
  <si>
    <t>Entfall: 9 große Bäume (d=0,8-1,0m), 2 kleine Bäume (d=ca. 0,3m)</t>
  </si>
  <si>
    <t>Entfall: 6 große Bäume (d=0,8-1,0m), 1 kleiner Baum (d=ca. 0,3m) - Beeinträchtigung weiterer Bäume auf dem Neumarkt wahrscheinlich.</t>
  </si>
  <si>
    <t>Entfall: 9 große Bäume (d=0,8-1,0m), 7 kleine Bäume (d=ca. 0,3m)</t>
  </si>
  <si>
    <t>Entfall auf Neumarkt: Keine;
Entfall in Cäcilienstr: 4 große Bäume (d=0,8-1,0m), 6 kleine Bäume  (d=ca. 0,3m) - Keine Beeinträchtigung der Bäume auf Neumarkt</t>
  </si>
  <si>
    <t>Kleinste Radien aller Gleise ist Radius=50 m Neumarkt Ostseite; Westseite nördl. Gleis Radius=30 m Weiche, andere Gleise größer 90m</t>
  </si>
  <si>
    <t>Nordgleis mind. Radius=50; Mittlere und südliches Gleis mind Radius=100
Abstand von Fahrbahn zu Haus Lempertz sowie Gebäude Neumarkt Südseite sehr gering</t>
  </si>
  <si>
    <t>Mindestradien Radius=50, weichen mit Min. Radius=100m;
Abstand zu Gebäuden in Cäcilienstraße und Gebäude Neumarkt Südseite sehr gering</t>
  </si>
  <si>
    <t>Gleise mit Mindestradien von 80/100 m; Weichen mit Radius=50m; Geradlinige Führung;
Abstand von Fahrbahn zu Haus Lempertz sowie Gebäude Neumarkt Südseite ausreichend</t>
  </si>
  <si>
    <t>Keine Veränderung zum Bestand.</t>
  </si>
  <si>
    <t>Veränderung zum Bestand, Verbesserung/Verschlechterung wird nicht erwartet.</t>
  </si>
  <si>
    <t>Einzugsradien der Gesamthaltestelle werden durch auseinandergezogene Bahnsteige größer, reale Verbesserungen aber nicht zu erwarten.</t>
  </si>
  <si>
    <t>Kurzer Umstieg - 2 Aufgänge zur unterirdischen Haltestelle in Bahnzone inkl. einem Neubau; bei südlichem Zugang muss das Gleis gequert werden. Komplette Fahrbahn zwischen Bus- und Stadtbahnhaltestelle</t>
  </si>
  <si>
    <t>Weg von nördlichem Bahnsteig zu Bahnsteig Linie 3/4/16/18 sowie zum Bus am längsten</t>
  </si>
  <si>
    <t>Kurzer Umstieg - 2 neue Aufgänge zur unterirdischen Haltestelle an Bahnsteigen (Weg zwischen nördlichem Bahnsteig und unterird. Haltestelle-Zugang unsicherer als in Variante 6.2 wegen Gleisquerung). Nur ein Fahrstreifen zwischen  Bus- und Stadtbahnhaltestelle</t>
  </si>
  <si>
    <t>Kurzer Umstieg - 2 neue Aufgänge zur unterirdischen Haltestelle direkt an den Bahnsteigen. Nur ein Fahrstreifen zwischen  Bus- und Stadtbahnhaltestelle</t>
  </si>
  <si>
    <t>Mit Treppenaufgang an Westseite des Bahnsteigs in Cäcilienstraße gleiche Entfernung wie Variante 1/ Variante 6 zu Bahnsteig Linie3/4/16/18; nur eine Fahrbahn zwischen Bus und Stadtbahnhst Cäcilienstraße, ganze Fahrbahn bei Haltestelle. Neumarkt</t>
  </si>
  <si>
    <t>Kurzer Umstieg - 2 neue Aufgänge zur unterirdischen Haltestelle direkt an/auf den Bahnsteigen (einer auf östlichen und einer am westlichen Bahnsteig). Nur ein Fahrstreifen zwischen  Bus- und Stadtbahnhaltestelle - von beiden Bahnsteigen ca. gleiche Entfernung.</t>
  </si>
  <si>
    <t>Viele Bögen, mehrere Weichen und Radien mit Midnestradius Radius=25m, die im 2-Min-Takt genutzt werden -&gt; komplizierteste, wartungs- und schallintensivste Gleistrassierung</t>
  </si>
  <si>
    <t>Nordgleis mind. Radius=50; Mittlere und südliches Gleis mind Radius=100
Gleiswechselverbindungen mit Regelweichen in Cäcilienstr und Hahnenstr</t>
  </si>
  <si>
    <t>Mindestradien Radius=50, weichen mit Min. Radius=100m;
durch auseinandergezogene Haltestelle kann in Cäcilienstraße nicht mit Höchstgeschw. Gefahren werden, auf Neumarkt in beide Richtungen auch langsam (Zeitverlust)</t>
  </si>
  <si>
    <t>Ein- und Ausfädelung des Busses wegen verkehrstechnische Komplexität begrenzt.  Weichenverbindungen ermöglichen größtmögliche Flexibilität der Stadtbahnen.</t>
  </si>
  <si>
    <t>Ein- und Ausfädelung des Busses wegen verkehrstechnische Komplexität begrenzt. Weichenverbindungen ermöglichen größtmögliche Flexibilität der Stadtbahnen.</t>
  </si>
  <si>
    <t>Ein- und Ausfädelung des Busses wegen verkehrstechnische Komplexität begrenzt. Weichenverbindungen ermöglichen Flexibilität der Stadtbahnen.</t>
  </si>
  <si>
    <t>Niedrige Prognosebelastung wird ausreichend leistungsfähig abgewickelt werden können. Schwierig sind die häufigen Bahneingriffe. Anforderungen am östlichen Knoten Kronengasse deutlich höher als in Variante 6.</t>
  </si>
  <si>
    <t>Keine Stadtbahnquerung, daher gute Führung der Hauptrichtung möglich (Kombination mit Variante 2 der Cäcilienstraße).</t>
  </si>
  <si>
    <t>Keine Stadtbahnquerung, daher gute Führung der Hauptrichtung möglich (Kombination mit Variante Cäcilienstraße 1).</t>
  </si>
  <si>
    <r>
      <t xml:space="preserve">In Fahrtrichtung Osten sehr gut, keine Stadtbahnquerung, in </t>
    </r>
    <r>
      <rPr>
        <sz val="10"/>
        <rFont val="Arial"/>
        <family val="2"/>
      </rPr>
      <t>Fahrtrichtung</t>
    </r>
    <r>
      <rPr>
        <sz val="10"/>
        <color theme="1"/>
        <rFont val="Arial"/>
        <family val="2"/>
      </rPr>
      <t xml:space="preserve"> Westen nicht mehr über OWA - Ausweichrouten über Bäche oder Nord-Süd-Fahrt (Durchfahrung des Cäcilienviertel ist zu verhindern!), Wendefahrt Ostseite mit wenig Rückstauraum zur Ausfahrt Parkhaus</t>
    </r>
  </si>
  <si>
    <t xml:space="preserve">Vergleichbare Komplexität wie Variante 1 in der Abwicklung der Hauptrichtungen. Im Bereich Tiefgarage Motel One erhöhte Stauanfälligkeit. </t>
  </si>
  <si>
    <r>
      <t xml:space="preserve">In Fahrtrichtung Osten sehr gut, keine Stadtbahnquerung, in </t>
    </r>
    <r>
      <rPr>
        <sz val="10"/>
        <rFont val="Arial"/>
        <family val="2"/>
      </rPr>
      <t>Fahrtrichtung</t>
    </r>
    <r>
      <rPr>
        <sz val="10"/>
        <color theme="1"/>
        <rFont val="Arial"/>
        <family val="2"/>
      </rPr>
      <t xml:space="preserve"> Westen nicht mehr über OWA - Ausweichrouten über Bäche oder Nord-Süd-Fahrt (Durchfahrung des Cäcilienviertel ist zu verhindern!), Wendefahrt Ostseite gegen drei Stadtbahngleise, potenzieller Rückstau bis zu Parkhauszufahrt</t>
    </r>
  </si>
  <si>
    <t>Häufige Stadtbahneingriffe schränken Freigaben der Querrichtungen deutlich ein. Insbesondere an Westseite Neumarkt wäre es hilfreich, wenn Fahrbeziehungen entfallen.</t>
  </si>
  <si>
    <t>Häufige Stadtbahneingriffe schränken Freigaben der Querrichtungen deutlich ein. Bessere Verkehrsqualität an Westseite gegenüber Variante 1, da ohne Anliegerfahrbahn.</t>
  </si>
  <si>
    <t>Häufige Stadtbahneingriffe schränken Freigaben der Querrichtungen deutlich ein. Bessere Verkehrsqualität an Westseite gegenüber Variante1, da ohne Anliegerfahrbahn.</t>
  </si>
  <si>
    <t>Häufige Stadtbahneingriffe schränken Freigaben der Querrichtungen deutlich ein. An der Westseite Neumarkt wäre es hilfreich, wenn Fahrbeziehungen entfallen. Kronengasse nur Ausfahrt nur nach rechts.</t>
  </si>
  <si>
    <t>Häufige Stadtbahneingriffe schränken Freigaben der Querrichtungen deutlich ein. Bessere Verkehrsqualität an Westseite gegenüber Variante 1, da ohne Anliegerfahrbahn. Langer Räumweg aus Kronengasse</t>
  </si>
  <si>
    <t>Alle Parkhäuser erreichbar, Erreichbarkeiten in Apostelnviertel und Mauritiusviertel erschwert.</t>
  </si>
  <si>
    <t>Alle Parkhäuser erreichbar, aber mit (gewollten) Einschränkungen für einzelne Ströme. Erreichbarkeiten in Apostelnviertel und Mauritiusviertel erschwert. Entfallende Kfz-Fahrbahn nördlich der Haltestelle hatte geringe Erschließungsfunktionen.</t>
  </si>
  <si>
    <t>Alle Parkhäuser erreichbar, Zufahrt und Rückstaulänge MotelOne deutlich verkleinert, Erreichbarkeiten in Apostelnviertel und Mauritiusviertel erschwert.</t>
  </si>
  <si>
    <t>Alle Parkhäuser erreichbar, aber mit (gewollten) Einschränkungen für einzelne Ströme. Erreichbarkeiten in Apostelnviertel und Mauritiusviertel erschwert. Entfallende nördliche Kfz-Fahrbahn hatte geringe Erschließungsfunktionen. Höhere Fußgänger-Frequenzen vor Parkhauszufahrten an Cäcilienstraße</t>
  </si>
  <si>
    <t>Einrichtung möglich;
Taxistellplätze und Mobilitätsangebote teilweise in Nebenstraßen oder etwas entfernt vom Neumarkt.</t>
  </si>
  <si>
    <t>Einrichtung möglich;
Taxistellplätze und Mobilitätsangebote an Nordseite der Fahrbahn am Neumarkt integrierbar</t>
  </si>
  <si>
    <t>Engstelle VHS Studienhaus (Breite=2,50 m), Neumarkt Süd (Breite=2,50 m) und Neumarkt West (Breite=2,50 m und 2,10 m);
Südseite, Westseite Neumarkt</t>
  </si>
  <si>
    <t>Engstelle VHS Studienhaus (Breite=2,50 m), Neumarkt Süd (Breite=3,00 m) und Neumarkt West (Breite=2,50 m und 2,10 m)</t>
  </si>
  <si>
    <t>Alle Engstellen wurden im Laufe des Planungsprozesses beseitigt: an Haus Lempertz (Breite=4,0m), VHS Studienhaus (Breite=2,50 m), Neumarkt Süd (Breite=3,30 m) und Neumarkt West (Breite=2,60 m und 4,0 m)</t>
  </si>
  <si>
    <t>Viele Engstellen wurden im Laufe des Planungsprozesses beseitigt: an Haus Lempertz (Breite=3,50 m), Neumarkt Süd (Breite=2,50 m) und Neumarkt West (Breite=2,65 m und 4,0 m). Engstelle VHS Studienhaus (Breite=1,62 m) bleibt, Ausweichmöglichkeit besteht.</t>
  </si>
  <si>
    <t>Engstelle Motel One (Breite=2,50 m), VHS Studienhaus (Breite&lt;1,00 m), Neumarkt Süd (Breite=2,80 m) und Neumarkt West (Breite=2,74 m)</t>
  </si>
  <si>
    <t>Viele Engstellen wurden im Laufe des Planungsprozesses beseitigt: an Haus Lempertz (Breite&gt;5,00 m), Neumarkt Süd (Breite=3,50 m) und Neumarkt West (Breite=3,35 m und 4,0 m). Engstelle VHS Studienhaus durch Breite=2,40m + Ausweichmöglichkeit auch verbessert. Keine Engstelle vor Motel One (Breite&gt;4,75m)</t>
  </si>
  <si>
    <t>2 Querungsstellen Neumarkt: Bahn und 1x Fahrbahn; Z-Querung in Cäcilienstraße</t>
  </si>
  <si>
    <t>2 Querungsstellen Neumarkt: Bahn (im Endeffekt wie Variante1 auch alle 4 Gleise) und 1x Fahrbahn; Z-Querung in Cäcilienstraße (näher am Neumarkt als Variante 1),
durch mehr Gleisverbindungen eher unübersichtlicher/unkomfortabel durch Weichen</t>
  </si>
  <si>
    <t>2 Querungsstellen Neumarkt: Bahn und 2x Fahrbahn; Querung mit Versatz in Cäcilienstraße. Querung über die Haltestelle Neumarkt nicht komfortabel</t>
  </si>
  <si>
    <t>2 Querungsstellen Neumarkt: Bahn und 1x Fahrbahn; Z-Querung zwischen Neumarkt und Kronengasse. Weniger Umwege bei Querung über die Haltestelle Neumarkt als bei Variante 6.1</t>
  </si>
  <si>
    <t>2 Querungsstellen Neumarkt Bahn und Fahrbahn; 1 Querungsstelle Haltestelle. Cäcilienstraße (signalisiert mit Versatz (die östliche Querung an Hast Cäcilienstraße wird nicht mitgezählt, da dort in Variante Cäcilienstraße1/2 auch eine Querung ist, die hier entfällt)</t>
  </si>
  <si>
    <t>3 Querungsstellen Neumarkt: 2x an Bahnhaltestelle und 1x Z-Querung vor Haus Lempertz; 2 gerade, signalisierte Querungen an Haltestelle. In Cäcilienstr.
-&gt; Viele Querungen, nicht immer komfortabel, an Cäcilienstraße Konflikte mit Parkhausverkehr</t>
  </si>
  <si>
    <t xml:space="preserve">Freie Strecke Breite=2,50 m mit durchgehenden Sicherheitstrennstreifen; 
eine gesicherte Gleisquerung </t>
  </si>
  <si>
    <t>Freie Strecke Breite=2,50 m; im Knotenpunkt Neumarkt/Hahnenstr Breite=2,00 m; Konfliktpunkt im östl. Knotenpunkt-Arm;
 keine Gleisquerung</t>
  </si>
  <si>
    <t>Regelmaß von 2,50 m entlang der OWA kann ausnahmslos eingehalten werden. Sicherheitstrennstreifen zwischen Rad und Motorisierter Individualverkehr östlich, westlich und nördlich der Haltestelle umsetzbar.</t>
  </si>
  <si>
    <t>Regelmaß von 2,50 m entlang der OWA kann ausnahmslos eingehalten werden. Radweg mit Zweirichtungsverkehr 3,50m-4,0 m breit. Sicherheitstrennstreifen zwischen Rad und Motorisierter Individualverkehr östlich und westlich der Haltestelle umsetzbar.</t>
  </si>
  <si>
    <t>Freie Strecke Breite=2,50 m; im Knotenpunkt Neumarkt/Hahnenstr Breite=2,00 m; Konfliktpunkt im östl. Knotenpunkt-Arm;
eine Gleisquerung</t>
  </si>
  <si>
    <t>Regelmaß von 2,50 m + Sicherheitstrennstreifen entlang der OWA kann ausnahmslos eingehalten werden. .</t>
  </si>
  <si>
    <t>Nord-Süd-Verbindung über Apostelnstraße möglich. Nord-Süd-Verbindung Fleischmengergasse - Richmodstraße mit Gleisquerung und freier Führung über den Neumarkt (mit Ein- und Ausfädelungen) eingeplant</t>
  </si>
  <si>
    <t>Nord-Süd-Verbindung über Apostelnstraße möglich (keine gerade Führung). Nord-Süd-Verbindung Fleischmengergasse - Richmodstraße durch doppelte Gleisquerung und mit Platzumfahrung möglich (Ein- und Ausfädelungen eingeplant)</t>
  </si>
  <si>
    <t>Nord-Süd-Verbindung über Apostelnstraße möglich. Nord-Süd-Verbindung Fleischmengergasse - Richmodstraße mit Gleisquerung (gemeinsam mit Kfz) und freier Führung über den Neumarkt (mit Ein- und Ausfädelungen) eingeplant.</t>
  </si>
  <si>
    <t>Nord-Süd-Verbindung über Apostelnstraße möglich. Nord-Süd-Verbindung Fleischmengergasse - Richmodstraße mit einfacher Gleisquerung und freier Führung über den Neumarkt (mit Ein- und Ausfädelungen) eingeplant.</t>
  </si>
  <si>
    <t>Platz in Nähe der Haltestelle, an der Einkaufszone und an allen "Zugängen" des Neumarkts vorhanden</t>
  </si>
  <si>
    <t>Abzug durch Knotenpunkt Neumarkt/Hahnenstr --&gt; Abbiegen Rechts nur für Rad, nicht für Motorisierter Individualverkehr, Erreichbarkeit Anliegerfahrbahn nicht einfach begreifbar</t>
  </si>
  <si>
    <t>Abzug durch Knotenpunkt Neumarkt/Hahnenstr --&gt; Abbiegen Rechts/Halbrechts inkl. Fahrstreifenaufteilung im Zulauf</t>
  </si>
  <si>
    <t>Entzerrung des Knotens Neumarkt/Hahnenstr., weniger Konflikte zwischen Motorisierter Individualverkehr/Motorisierter Individualverkehr und Motorisierter Individualverkehr/Rad</t>
  </si>
  <si>
    <t>Entzerrung des Knotens Neumarkt/Hahnenstr., weniger Konflikte zwischen Motorisierter Individualverkehr und Motorisierter Individualverkehr + Motorisierter Individualverkehr und Rad. Nicht vorhandene Durchgängigkeit in Fahrtrichtung Westen wenig verständlich für Ortsfremde, wenn es in Fahrtrichtung Osten möglich ist.</t>
  </si>
  <si>
    <t>Entzerrung des Knotens Neumarkt/Hahnenstr., weniger Konflikte zwischen Motorisierten Individualverkehr und Motorisierter Individualverkehr + Motorisierter Individualverkehr und Rad. Nicht vorhandene Durchgängigkeit in Fahrtrichtung Westen wenig verständlich für Ortsfremde, wenn es in Fahrtrichtung Osten möglich ist, Parkhauszufahrt ggf. im Konflikt mit Rückstau</t>
  </si>
  <si>
    <t>Abzug durch Knotenpunkt Neumarkt/Hahnenstr --&gt; Abbiegen Rechts/Halbrechts</t>
  </si>
  <si>
    <r>
      <t xml:space="preserve">Entzerrung des Knotens Neumarkt/Hahnenstr., weniger Konflikte zwischen Motorisierter Individualverkehr/Rad und </t>
    </r>
    <r>
      <rPr>
        <sz val="10"/>
        <color theme="1"/>
        <rFont val="Arial"/>
        <family val="2"/>
      </rPr>
      <t>Fußgänger/Ra</t>
    </r>
    <r>
      <rPr>
        <sz val="10"/>
        <rFont val="Arial"/>
        <family val="2"/>
      </rPr>
      <t>d durch fahrbahnnahe, aber separate Radführung inkl. Trennstreifen. Überall klar geregelte Führung des Radverkehrs.</t>
    </r>
  </si>
  <si>
    <t>Entzerrung des Knotens Neumarkt/Hahnenstr., weniger Konflikte zwischen Motorisierter Individualverkehr/Rad und Fußgänger/Rad durch fahrbahnnahe, aber separate Radführung inkl. Trennstreifen. Überall klar geregelte Führung des Radverkehrs.</t>
  </si>
  <si>
    <t>Entzerrung des Knotens Neumarkt/Hahnenstr., weniger Konflikte zwischen Motorisierter Individualverkehr/Rad und Fußgänger/Rad durch fahrbahnnahe, aber separate Radführung inkl. Trennstreifen. Klar geregelte Führung des Radverkehrs mit Ausnahme der Fahrbeziehung von Westen in die Kronengasse/Antonsgasse.</t>
  </si>
  <si>
    <t>breite, signalisierte Furten mit Aufstellflächen, Radfahrer auf Fahrbahn und mitsignalisiert</t>
  </si>
  <si>
    <t>breite, signalisierte Furten mit Aufstellflächen, Radfahrer auf Fahrbahn und mitsignalisiert; an Neumarkt doppelte Anzahl der Fahrbahn-Querungen. Übersichtlich und gut begreifbar, hohe Anzahl und nur eine Fahrtrichtung für Lichtsignalanlagen verringert Wartezeiten/Rotgänger</t>
  </si>
  <si>
    <t>Freies Queren aller Gleise an Haltestelle, freie Strecke Ost mit Z-Querung.</t>
  </si>
  <si>
    <t>Freies Queren der mittleren Gleise an Haltestelle, äußere Gleisquerungen mit Versatz gesichert (Sicherung aller Wegebeziehungen). Dimensionierung der Querungen mit Geländern an Haltestelle möglicherweise eine Gefahrenquelle; freie Strecke Ost mit Querung mit Versatz</t>
  </si>
  <si>
    <t>Freies Queren der mittleren und des nördlichen Gleises an Haltestelle, südliche Gleisquerungen mit Geländersicherung; freie Strecke Ost mit Z-Querung</t>
  </si>
  <si>
    <t>Freies Queren bei weniger Gleise an Haltestelle, Strecke Ost an Haltestelle in Cäcilienstr. mit Querungen mit Versatz (Sicherung aller Wegebeziehungen)</t>
  </si>
  <si>
    <t>Signalisierte, gerade Querungen der Gleistrasse an den beiden Bahnsteigen - Trassenabschnitt mit den zwei Gleisen im Gegenrichtungsverkehr (einer ohne Halt!) mit höherem Unfallrisiko als in anderen Varianten. Zusätzliche Gleisquerung mit Z-Querung an Haus Lempertz, Konflikte zwischen Haltestellenzugang Cäcilienstr. und Parkhauszufahrten</t>
  </si>
  <si>
    <t>Hinweis: Reduzierung der Verkehrsflächen auf die Südseite voraussichtlich weniger kostenintensiv.</t>
  </si>
  <si>
    <t xml:space="preserve">Hinweis: Bauen auf Nordseite des Neumarkts ohne Verkehr günstig. Aufwändige Weichenanlagen und längste Gleisanlage. Rückbau / Neubau zweier unterirdischer Haltestelle-Zugänge </t>
  </si>
  <si>
    <t xml:space="preserve">Hinweis: Rückbau/Änderung der Toilettenanlage Neumarkt. Längste Fahrbahn für Motorisierter Individualverkehr. </t>
  </si>
  <si>
    <t xml:space="preserve">Hinweis: Neubau der Treppen/Aufzüge; </t>
  </si>
  <si>
    <t>Hinweis: Größte Baustellenfläche und Verkehrsstörung. Über längeren Abschnitt 3 Gleise, zusätzliche Sicherung der Gleise., zusätzlicher Haltestellenzugang zur Verteilerebene.</t>
  </si>
  <si>
    <t>Hinweis: Neubau der Treppen/Aufzüge</t>
  </si>
  <si>
    <t>Hinweis: Teilweise enge Radien</t>
  </si>
  <si>
    <t>Hinweis: Enge Radien sind wartungsintensiver (Verschleiß), längere Gleistrasse</t>
  </si>
  <si>
    <t>Hinweis: kein Verschleiß durch Gleisquerungen; Gleisradien und Standardweichen positiv bzgl. Betriebskosten</t>
  </si>
  <si>
    <t xml:space="preserve">Hinweis: Prinzipiell mehr Bahnsignale </t>
  </si>
  <si>
    <t>Hinweis: Gleisradien und Standardweichen positiv bzgl. Betriebskosten</t>
  </si>
  <si>
    <t>Kein Grunderwerb notwendig.</t>
  </si>
  <si>
    <t>Kein Grunderwerb notwendig, aber ggf. erforderlich, um Engstelle VHS-Studienhaus zu lösen.</t>
  </si>
  <si>
    <r>
      <t xml:space="preserve">Komplexität Bauzustände für Endzustand
</t>
    </r>
    <r>
      <rPr>
        <i/>
        <sz val="8"/>
        <rFont val="Arial"/>
        <family val="2"/>
      </rPr>
      <t>Stand Mai 2022: Annahme 2 Bahnsteigkanten im Bauzwischenzustand</t>
    </r>
  </si>
  <si>
    <t>Nördlicher Bahnsteig unter laufendem Regelbetrieb herstellbar, Motorisierter Individualverkehr auf Bestandsfahrbahm im Süden. Südlicher Bahnsteig als zweite Ausbaustufe.</t>
  </si>
  <si>
    <t>Nördlicher Bahnsteig unter laufendem Regelbetrieb herstellbar, Anpassung Bestandsgleistrasse notwendig, Motorisierter Individualverkehr auf Bestandsfahrbahm im Süden. Südlicher Bahnsteig als zweite Ausbaustufe.</t>
  </si>
  <si>
    <t>Nördlicher Bahnsteig unter laufendem Regelbetrieb herstellbar, Anpassung Bestandsgleistrasse notwendig, Motorisierter Individualverkehr auf Bestandsfahrbahm im Süden. Südlicher Bahnsteig als zweite Ausbaustufe. Weniger Motorisierter Individualverkehr am Neumarkt grundlegend positiv</t>
  </si>
  <si>
    <t>Herstellung unter laufendem Regelbetrieb KVB nicht möglich. Linienersatzverkehr notwendig.</t>
  </si>
  <si>
    <t>Bahnanlage nur unter Vollsperrung zu errichten. Motorisierter Individualverkehr auf Bestandsfahrbahn im Süden am Neumarkt und in Cäcilienstr, Umleitung nördlich der geplanten Bahnanlagen möglich. Weniger Motorisierter Individualverkehr am Neumarkt grundlegend positiv</t>
  </si>
  <si>
    <t>Nach Variantenauswahl ausgeschlossen</t>
  </si>
  <si>
    <t>Variantenuntersuchung gemäß Auswahl, Bewertung seit PB38 unverändert</t>
  </si>
  <si>
    <t>Variantenuntersuchung gemäß Auswahl, Bewertung in PB38.2 angepasst</t>
  </si>
  <si>
    <t>Variantenuntersuchung gemäß Auswahl, Bewertung vor PB40 erneut angepasst</t>
  </si>
  <si>
    <t>Innenstadt (oberirdisch), Variante 8.2</t>
  </si>
  <si>
    <t>Bewertung Hahnenstraße</t>
  </si>
  <si>
    <t>nördliche Führung Stadtbahntrasse,
Motorisierter Individualverkehr südlich, nördliche Anliegerfahrbahn</t>
  </si>
  <si>
    <t>mittige Führung Stadtbahntrasse,
Motorisierter Individualverkehr nördlich und südlich richtungsgetrennt</t>
  </si>
  <si>
    <t>Es befinden sich dort keine Veranstaltungsplätze -&gt; Boulevard, außermittige Lage der Stadtbahntrasse, leichte Aufwertung Nordseite wegen gering belasteter Anliegerfahrbahn</t>
  </si>
  <si>
    <t>Es befinden sich dort keine Veranstaltungsplätze -&gt; Boulevard, mittige Lage Stadtbahntrasse</t>
  </si>
  <si>
    <t>Wegen Richtungstrennung deutlich komplexeres Grundsystem, welches spürbar weniger einprägsam ist</t>
  </si>
  <si>
    <t>klare Richtungstrennung, bestandsnah</t>
  </si>
  <si>
    <t>Klare Straßenachse, weite Sichtbeziehungen, Verbindungsstrecke</t>
  </si>
  <si>
    <t>Integration in das Gebiet vorhanden. Zerschneidungswirkung wie Bestand</t>
  </si>
  <si>
    <t>Erhalt der Bestandsbäume, ansonsten kein nennenswerter Gestaltungsbeitrag möglich</t>
  </si>
  <si>
    <t>Seitenräume durchgängig breiter als in Variante 1 (Fläche für Straßenbegleitgrün) und beidseitig der Trasse breite Grünstreifen in Mittellage. Erhalt der Bestandsbäume</t>
  </si>
  <si>
    <t>Hohe Trennwirkung durch drei Fahrstreifen höhe Benesisstraße. Anbindung des nördlichen Apostelnviertels nur noch über Benesisstraße, Fahrbeziehung für den Motorisierter Individualverkehr von Nebenfahrbahn auf OWA nicht möglich. Trennwirkung zu Lasten von Fußgänger-Querungen</t>
  </si>
  <si>
    <t>Trennwirkung etwas geringer als Bestand durch weniger Fahrbahnfläche, Z-Querung vorgesehen. Breite Grünflächen (evtl. mit Bepflanzung) in Mittellage erhöhen Trennwirkung, werten aber auch den Straßenraum auf.</t>
  </si>
  <si>
    <t>Geringe Aufenthaltsqualität, Nutzung der bestehenden Außengastronomie sichergestellt.</t>
  </si>
  <si>
    <t>Mäßige bis geringe Aufenthaltsqualität, Nutzung der bestehenden Außengastronomie sichergestellt. Platz und Potential zur Begrünung höher als Variante 1</t>
  </si>
  <si>
    <t>Geschlossener Oberbau und Motorisierter Individualverkehr-Fahrbahn (inkl. Rad) = 5.500 m²</t>
  </si>
  <si>
    <t>Geschlossener Oberbau und Motorisierter Individualverkehr-Fahrbahn (inkl. Rad) = 4700 m²</t>
  </si>
  <si>
    <t>Kein Entfall von Bestandsbäumen</t>
  </si>
  <si>
    <t>Radien größer Radius=400 m, Bahn außermittig</t>
  </si>
  <si>
    <t>Radien größer r=280 m; Bahn mittig</t>
  </si>
  <si>
    <t>Fahrgastpotential identisch.</t>
  </si>
  <si>
    <t>Im Osten des Abschnitts werden Richtung Neumarkt Weichenverbindungen eingeplant, im Westen auch möglich; Aufstellen einer 90 m Bahn zwischen Knotenpunkt Benesisstr und Überweg Ost möglich</t>
  </si>
  <si>
    <t>Im Osten des Abschnitts werden Richtung Neumarkt Weichenverbindungen eingeplant, im Westen auch möglich; Aufstellen einer 90 m Bahn zwischen Knotenpunkt Benesisstr und Z-Überweg Ost mit Blockade der Buszufahrt möglich</t>
  </si>
  <si>
    <t>Gute Verkehrsqualität entlang der OWA. Gefahr, dass in Fahrtrichtung Westen der Rechtsabbieger in die Benesisstr. wegen Bahn-/Busvorrang überstaut bei kurzer Aufstellfläche, Knotenpunkt mit Busein-/ausschleusung kompliziert.</t>
  </si>
  <si>
    <t>Anliegerfahrbahn hinderlich für Querverkehr auf OWA, Querung der Bahntrasse an Benesisstr. Möglich, allerdings zwei Nebenrichtungen, die nur nacheinander abgewickelt werden können - Konflikt mit häufigem Eingriff des ÖPNV.</t>
  </si>
  <si>
    <t>Geringere Anzahl an Nebenrichtungen ist weniger komplex und daher vom Grundsatz höher in der Verkehrsqualität zu bewerten.</t>
  </si>
  <si>
    <t>Erreichbarkeit grundsätzlich gegeben, neue Führung Apostelnviertel hat Anbindung über Benesisstr. oder Nord-Süd-Fahrt zur Folge. Ausfahrt über Neumarkt. Zufahrt Benesisstr. ist kritisch bezüglich Aufstellflächen von Osten (2 Kreuzungen der Bahn notwendig).</t>
  </si>
  <si>
    <t>Erreichbarkeit grundsätzlich gegeben, neue Führung Apostelnviertel hat Anbindung über Benesisstr. oder Nord-Süd-Fahrt zur Folge. Keine Kreuzungen mit der Bahntrasse bei Zufahrt von Osten.</t>
  </si>
  <si>
    <t>Platz für Ladezonen und Carsharing vorhanden, keine Taxi-Stellplätze einzuplanen. Verfügbarkeit von Flächen eingeschränkt.</t>
  </si>
  <si>
    <t>Platz für Ladezonen und Carsharing vorhanden, keine Taxi-Stellplätze einzuplanen.</t>
  </si>
  <si>
    <t>Grundsätzlich ausreichende Flächen vorhanden. Einzelne punktuelle Unterschreitungen auf der Südseite Höhe Am Rinkenpfuhl. Nördliche Fläche wird auch durch Lieferfahrzeuge und Anlieger genutzt, Konflikt mit Warteflächen bei Stadtbahnquerung.</t>
  </si>
  <si>
    <t xml:space="preserve">Grundsätzlich ausreichende Flächen vorhanden. Einzelne punktuelle Unterschreitungen auf der Südseite Höhe Am Rinkenpfuhl. </t>
  </si>
  <si>
    <t>Eine Querung mit Versatz im Bereich Apostelnkloster, im Bereich Benesisstraße keine Querung möglich. Ggü. heute verschlechtert sich die Querungsanzahl, daher große Umwege.</t>
  </si>
  <si>
    <t>Zwei Z-Querungen der Bahntrasse, Aufstellfläche von 2,50 m Breite</t>
  </si>
  <si>
    <t>Durchgehend 2,50 m breiter Radfahrstreifen.In Fahrtrichtung Westen höhere Sicherheitsabstände als in Variante 2. Nachteilig ist Bereich der Busausschleusung, da Rad zwischen Fahrbahn und Bus fährt.</t>
  </si>
  <si>
    <t>Durchgehend 2,50 m breiter Radfahrstreifen. Anbindung von Rudolfplatz zum Neumarkt entlang der OWA mit Umweg über südliche Fahrbahn. Sicherheitsabstände zur Fahrbahn geringer als in Variante1</t>
  </si>
  <si>
    <t>Keine Nord-Süd-Verbindung am Knotenpunkt Benesisstraße möglich. Von Süden nach Norden theoretisch nur über Motorisierter Individualverkehr-Abbiegefahrstreifen. Keine Ausweichen über Z-Querung möglich. Potenzial über Anliegerfahrbahn vorhanden.</t>
  </si>
  <si>
    <t xml:space="preserve">Nord-Süd-Verbindung am Knotenpunkt Benesisstraße möglich, entweder direkt/indirekt nach Norden oder direkt/Z-Querung nach Süden. </t>
  </si>
  <si>
    <t>Fahrradparken im Seitenraum stellenweise möglich. Nicht an Engstellen kleiner 3,0 m</t>
  </si>
  <si>
    <t>Fahrradparken im Seitenraum fast durchgängig möglich. Nicht an Engstellen kleiner 3,0 m</t>
  </si>
  <si>
    <t>Sicherheit und Begreifbarkeit durch Komplexität (Busausschleusung, Anliegerfahrbahn, nebeneinanderliegende Verkehrsflächen) deutlich eingeschränkt.</t>
  </si>
  <si>
    <t xml:space="preserve">Entspricht bis auf Busschleuse und dem indirekten Linksabbiegen Rad dem Bestand. Insgesamt sehr gut begreifbar und sicher, da Fehlverhalten vermieden wird. </t>
  </si>
  <si>
    <t>Sicherheit und Begreifbarkeit durch fehlende Fahrbeziehungen und Fahrbereiche zwischen direkt anliegenden Verkehrsflächen deutlich eingeschränkt.</t>
  </si>
  <si>
    <t>Sicherheit der Führung grundsätzlich gegeben, Einschränkung nur bei Beziehung aus Benesisstraße nach Osten wegen Überquerung an Z-Querung.</t>
  </si>
  <si>
    <t>Aufstellfläche auf der Anliegerfahrbahn im Konflikt zu Fahrzeugen.</t>
  </si>
  <si>
    <t>Insgesamt gute und sichere Querungen der Fahrbahnen vorhanden.</t>
  </si>
  <si>
    <t>Eine Querung mit Versatz im Bereich Apostelnkloster, Konflikt mit Anliegerfahrbahn.</t>
  </si>
  <si>
    <t>Zwei Z-Querungen mit Mindestbreiten.</t>
  </si>
  <si>
    <t>Zusätzliche Fahrbahn -&gt; Mehrkosten für Straße und Signaltechnik; Bahnlage nicht wie Bestand = Mehr Konflikte</t>
  </si>
  <si>
    <t>Bahnlage bestandsnah; Fahrbahn (mit Fahrstreifenreduktion) ebenfalls bestandsnah</t>
  </si>
  <si>
    <t>Geringe Unterschiede bei Unterhaltungskosten (große Bahnradien, gleiche Anzahl Querungen, Ähnliche Anzahl an Signaltechnik)</t>
  </si>
  <si>
    <t>Kein Grunderwerb notwenig.</t>
  </si>
  <si>
    <t>Nicht so bestandsnah wie Variante 2, dennoch geringe Komplexität</t>
  </si>
  <si>
    <t>Bestandsnah</t>
  </si>
  <si>
    <t>Bewertung Rudolfplatz</t>
  </si>
  <si>
    <t>Innenstadt (oberirdisch), Variante 3.1 und 3.2</t>
  </si>
  <si>
    <t>Vorzugsvariante Machbarkeitsstudie - 
2 seitliche Wartebereiche in heutige Lage</t>
  </si>
  <si>
    <t>1  Mittelbahnsteig in heutiger Lage der Haltestelle</t>
  </si>
  <si>
    <t>2 seitliche Wartebereiche mit Haltestelleninsel zwischen Ringe und Händelstraße - mit/ohne Rechtsabbieger im Hohenzollernring</t>
  </si>
  <si>
    <t>ausreichender Wartebereich; Engstelle von 3,55 m am Hahnentor akzeptabel; 90 m-Bahnsteig eingeplant</t>
  </si>
  <si>
    <t>benötigte Bahnsteigfläche eingeschränkt, 1,35 m² pro Fahrgast, Bahnsteigfläche für den Regelbetrieb zu gering dimensioniert. Keine Reserven für Sonderverkehre (Fußball) oder Großveranstaltungen</t>
  </si>
  <si>
    <t>90 m Langzug ist möglich mit die Entfall der Rachtsabbiegerspur auf dem Hohenzollernring. 1,50m² pro Fahrgast, weniger Reserve für Großveranstaltungen</t>
  </si>
  <si>
    <t>Nördlicher Bahnsteig ist leicht von der Platzfläche aus zu erreichen und geht in Platzfläche über. Aus Süden kommend (Wallarkaden) ist auch der südliche Bahnsteig direkt zugänglich. Bushaltestelle Richtung Westen abgelegen. Schlechte Situation für Umsteiger</t>
  </si>
  <si>
    <t>Für alle Fußweg-Beziehungen zum Bahnsteig ist die Querung der Gleise notwendig; Zugang nur an den Bahnsteigenden, Umstieg Stadtbahn - Tunnelhaltestelle mit längeren Wegen verbunden als bei Variante 1</t>
  </si>
  <si>
    <t>Barrierefreiheit ist nicht schlechter als im Bestand, Zugänglichkeit der Stadtbahnhaltestelle deutlich schlechter</t>
  </si>
  <si>
    <t>gewährleistet</t>
  </si>
  <si>
    <t>Fahrtrichtungen und Haltestellenzugänge eindeutig, Bushaltestelle Richtung West schlecht von der Platzfläche zu erkennen</t>
  </si>
  <si>
    <t>Fahrtrichtungen und Haltestellenzugänge eindeutig</t>
  </si>
  <si>
    <t>Bäume schränken Eindeutigkeit und Erkennbarkeit der Haltestelle ein, Innenstadtverknüpfungshaltestelle liegt abseits der Hauptwegeverbindungen und nicht im unmittelbaren Fokus</t>
  </si>
  <si>
    <t>Haltestelle am Fahrbahnrand kann zu Beeinträchtigungen mit dem Motorisierter Individualverkehr führen</t>
  </si>
  <si>
    <t>In einer Fahrtrichtung Anfahrt der Bushaltestelle in Kurvenlage, schlechter Fahrgastkomfort, Sicherheitsaspekt</t>
  </si>
  <si>
    <t>kompakter Bahnkörper; Wartebereiche gehören optisch zur Platzfläche</t>
  </si>
  <si>
    <t>eingleisige Trasse um Mittelbahnsteig, d.h. nördlich und südlich jeweils Trennwirkung, Abgrenzung zur Veranstaltungsfläche schlechter</t>
  </si>
  <si>
    <t>kompakter Bahnkörper, größtmögliche Fläche für den Rudolfplatz in den oberirdischen Varianten, Bushaltestelle ist als Bucht auszubilden. Damit mehr Eingriff in den Platzbereich als bei den anderen Varianten</t>
  </si>
  <si>
    <t>Einfach; Haltestelle "Rudolfplatz" liegt mitten auf dem Rudolfplatz</t>
  </si>
  <si>
    <t>Lage in Aachener Straße reduziert die Einprägsamkeit deutlich; nur eingeschränkte Möglichkeiten der Gestaltung</t>
  </si>
  <si>
    <t xml:space="preserve">Einfach; Haltestelle "Rudolfplatz" liegt mitten auf dem Rudolfplatz und schränkt das Hahnentor städtebaulich ein. </t>
  </si>
  <si>
    <t>Einfach; Haltestelle "Rudolfplatz" liegt mitten auf dem Rudolfplatz und schränkt das Hahnentor städtebaulich ein, Stadtbahn direkt neben Hahnentorburg, keine Freistellung des Gebäudes</t>
  </si>
  <si>
    <t>Lage in Aachener Straße und beengte Platzverhältnisse. Rudolfplatz mit Hahnentor wird freigestellt.</t>
  </si>
  <si>
    <t>kompakter Bahnkörper; Wartebereiche gehören optisch zur Platzfläche. Zerschneidung der Wälle</t>
  </si>
  <si>
    <t>Mittelbahnsteig führt zu einer großen Bahnanlage und größerer Trennwirkung, da kein Übergang der Platzfläche zum Bahnsteig, Bahnstiegkante kann schlecht in Platzfläche integriert werden. Falls die Platzfläche zum Gleis nicht angehoben wird, "ragt" der Bahnsteig aus der Fläche</t>
  </si>
  <si>
    <t>einzig die Gleise trennen die Platzfläche; bei Ausgestaltung der Bushaltestellen als Bucht befinden sich auf der Platzfläche sowohl die Gleisanlagen mit der abgesetzten Busbucht (Regellänge knapp 95 m) und die Warteflächen der Bushaltestellen</t>
  </si>
  <si>
    <t>Rasengleis gesamte Aachener Straße. Möglichkeit, eine Baumreihe entlang der Straße zu erstellen</t>
  </si>
  <si>
    <t>Rasengleis beginnt erst ab Knotenpunkt Brabanter Straße. Möglichkeit, eine Baumreihe entlang der Straße zu erstellen</t>
  </si>
  <si>
    <t>vorhanden, aber möglichst gering gehalten</t>
  </si>
  <si>
    <t>Übergang Seitenbahnsteig in Rudolfplatz gestalterisch zu lösen, Platzfläche wird durch die gestalterische Einbindung der Bahnsteige optisch vergrößert</t>
  </si>
  <si>
    <t>Vergleichbar mit Variante 1</t>
  </si>
  <si>
    <t>deutliche Trennwirkung auf Rudolfplatz bei Busbucht</t>
  </si>
  <si>
    <t>mäßig, aber Verbesserung gegenüber heute</t>
  </si>
  <si>
    <t>mäßig</t>
  </si>
  <si>
    <t>Fällung von 14 Bäumen</t>
  </si>
  <si>
    <t>Fällung von 13 Bäumen</t>
  </si>
  <si>
    <t>Fällung von 10 Bäumen</t>
  </si>
  <si>
    <t>mäßig, Schall durch enge Radien</t>
  </si>
  <si>
    <t>wie Bestand, Umstieg zwischen Bahn und Bus erfordert mehr Zeit, was sich negativ auf das Fahrgastpotenzial auswirkt.</t>
  </si>
  <si>
    <t>wie Bestand</t>
  </si>
  <si>
    <t>Anbindung an Innenstadt schlechter; die wesentlichen Umsteigebeziehungen schlechter als bei Lage der Bahnhaltestelle auf dem Platz; damit geringeres Potenzial</t>
  </si>
  <si>
    <t xml:space="preserve">kurze Wege zur unterirdischen Bestands-Haltestelle; Bushaltestelle bedingt Querung der Ringe </t>
  </si>
  <si>
    <t xml:space="preserve">kurze Wege (mit Querung der Gleistrasse) zur unterirdischen Bestands-Haltestelle; Bushaltestelle bedingt Querung der Ringe </t>
  </si>
  <si>
    <t>kurze Wege zur unterirdischen Bestands-Haltestelle; Bushaltestelle bedingt Querung der Ringe, die wesentlichen Umsteigebeziehungen schlechter als bei Lage der Bahnhaltestelle auf dem Platz</t>
  </si>
  <si>
    <t>Große Radien; Mindestradius = 150 m</t>
  </si>
  <si>
    <t>kritische Trassierung aufgrund des konischen Bahnsteigs; Mindestradius = 50 m</t>
  </si>
  <si>
    <t>Mindestradius = 100 m</t>
  </si>
  <si>
    <t>sinnvolle Lage auf dem Platz, da an Konfliktpunkt mit den meisten Fußgängern ohnehin mit niedrigen Geschwindigkeiten gefahren wird wegen der Haltestelle</t>
  </si>
  <si>
    <t>Überfahrt über Rudolfplatz ggf. mit niedriger Geschwindigkeit wegen Konflikt zu Fußgängern, vermindert Reisegeschwindigkeit und hat somit Einfluss auf den Kosten-Nutzen-Faktor; auch bei Ausbildung einer Busbucht behindert ein Bus in Richtung Neumarkt eine Stadtbahn in gleicher Richtung ggf. bei der Einfahrt in die Haltestelle</t>
  </si>
  <si>
    <t>Längsverkehr mit sehr geringer Belastung, daher keine Probleme in der Verkehrsqualität erwartet. Im Vergleich zu Variante 3 keine Umfahrten in Richtung Aachener Straße, daher insgesamt bessere Verkehrsqualität im Vergleich zu Variante 3</t>
  </si>
  <si>
    <t xml:space="preserve">Durch ständige Querungen von ÖPNV, auch durch wartenden ÖPNV auf freie Haltestellen, starke Beeinträchtigung des Verkehrs auf dem Ring. Am Knoten Händelstraße behindern sich Bus und Stadtbahn gegenseitig. Rückstau auf Aachener Str. in Knoten Brüssler Straße stadteinwärts durch wartenden Bus, der nicht in Schleuse fahren kann, da dort Stadtbahn steht, die auf freie Haltestelle wartet.
Kein direktes Anfahren der Aachener Straße möglich. Durch Umfahrten unkomfotabel und im Vergleich zu Variante 1 und Variante 2 deutlich schlechter zu bewerten. </t>
  </si>
  <si>
    <t>Ähnlich wie im Bestand. Allerdings durch zukünftig vollen Bus- und Bahnvorrang längere Wartezeiten für die Nebenrichtung zu erwarten. Gefahr durch illegales Linksabbiegen in die Aachener Straße</t>
  </si>
  <si>
    <t xml:space="preserve">Illegales befahren der Aachener Straße zwischen Händelstraße und Ring zu befürchten. Durch Umfahrten unkomfotabel und im Vergleich zu Variante 1 und Variante 2 deutlich schlechter zu bewerten. </t>
  </si>
  <si>
    <t xml:space="preserve">Alle Richtungen erreichbar </t>
  </si>
  <si>
    <t>Zwischen Hohenzollernring und Händelstraße ist die  Aachener Straße ist nicht mehr direkt erreichbar, Blockumfahrten sind die Folge</t>
  </si>
  <si>
    <t>Weniger Möglichkeiten sind vorhanden, da zwischen Ringe und Händelstraße keine Ladezonen oder ähnliches platziert werden können</t>
  </si>
  <si>
    <t xml:space="preserve">
Mindestmaße für Gehweg gegeben,  
Lichtsignalanlage-Furten zwischen 5 und 7 m breit
</t>
  </si>
  <si>
    <t xml:space="preserve">
Mindestmaße für Gehweg gegeben,  
Lichtsignalanlage-Furten zwischen 6 und  7m breit
</t>
  </si>
  <si>
    <t xml:space="preserve">
Mindestmaße für Gehweg gegeben,  
Lichtsignalanlage-Furten zwischen 6 m und 7 m breit
</t>
  </si>
  <si>
    <t>Mischverkehr Bus/Radfahrer entlang des ganzen Abschnittes 5. Seitenbahnsteig ist gefährlicher für Radfahrer.</t>
  </si>
  <si>
    <t>Mischverkehr Bus/Radfahrer entlang des ganzen Abschnittes 5</t>
  </si>
  <si>
    <t>0?</t>
  </si>
  <si>
    <t xml:space="preserve">Mischverkehr Bus/Radfahrer entlang des ganzen Abschnittes 5. </t>
  </si>
  <si>
    <t>Verschlechterung wegen der Lage der Haltestelle, Radrouten sind weniger klar, komplizierte Führung</t>
  </si>
  <si>
    <t>Keine großen Verbesserungen im Vergleich zum Bestand, illegales Linksabbiegen in Aachener Straße möglich</t>
  </si>
  <si>
    <t>Keine großen Verbesserungen im Vergleich zum Bestand, Illegales Linksabbiegen in die und aus der Aachener Str. möglich</t>
  </si>
  <si>
    <t>Keine großen Verbesserungen im Vergleich zum Bestand</t>
  </si>
  <si>
    <t>Besonderer Bahnkörper darf nicht von Radfahrern befahren werden, Fahrt entlang der Hauptachse Pilgrimstraße/Richard-Wagner Straße sicher und begreifbar, aber minimaler Umweg</t>
  </si>
  <si>
    <t>Seitenbahnsteig ist etwas gefährlicher für Radfahrer. 
Variante 3.1: Radverkehr mit auf Gleistrasse negativ (0)
Variante 3.2: Zweirichtungsradweg südlich besser (50), aber doppelte Querung der Gleistrasse
Variante 3.3: Mischfläche Geh/Rad (0)
Variante 3.4: Radweg wie Bestand, Konflikte mit Fg (0)
Variante3.5: Mittellage mit velosicherer Gleisüberfahrt (?)</t>
  </si>
  <si>
    <t>breite, signalisierte Furten mit ausreichenden Aufstellflächen</t>
  </si>
  <si>
    <t>breite, signalisierte Furten mit ausreichenden Aufstellflächen, durch einfache Zwei- Phasensteuerung leicht zu verstehen</t>
  </si>
  <si>
    <t xml:space="preserve">Nur gerade Kreuzungen sind möglich, Querung von Fahrbahn und Gleis in einem Zug ohne Aufstellflächen. </t>
  </si>
  <si>
    <r>
      <t xml:space="preserve">Nur gerade Kreuzungen sind möglich, Querung von Fahrbahn und Gleis in einem Zug </t>
    </r>
    <r>
      <rPr>
        <u/>
        <sz val="10"/>
        <rFont val="Arial"/>
        <family val="2"/>
      </rPr>
      <t>ohne</t>
    </r>
    <r>
      <rPr>
        <sz val="10"/>
        <rFont val="Arial"/>
        <family val="2"/>
      </rPr>
      <t xml:space="preserve"> Aufstellflächen. </t>
    </r>
  </si>
  <si>
    <t>Bauzustände und Endzustand sind sehr unterschiedlich</t>
  </si>
  <si>
    <t>Bewertung Moltkestraße</t>
  </si>
  <si>
    <t>2 seitliche Wartebereiche mit Haltestelleninsel zwischen Moltkestraße und Brüsseler Straße</t>
  </si>
  <si>
    <t>1 Mittelbahnsteig zwischen Moltkestraße und Brüsseler Straße</t>
  </si>
  <si>
    <t>2 seitliche Wartebereiche mit Haltestelleninsel zwischen Moltkestraße und Eisenbahnbrücke</t>
  </si>
  <si>
    <t>1 Mittelbahnsteig mit Haltestelleninsel zwischen Moltkestraße und Eisenbahnbrücke</t>
  </si>
  <si>
    <t>Jeweils 1 seitlicher Wartebereich westlich und östlich der Moltkestraße</t>
  </si>
  <si>
    <t>Jede Variante weist ausreichende Breiten auf</t>
  </si>
  <si>
    <t>Schlechtere Anbindung an die geplante S-Bahn-Haltestelle</t>
  </si>
  <si>
    <t>Bessere Anbindung an die geplante S-Bahn-Haltestelle</t>
  </si>
  <si>
    <t>Barrierefreiheit für Mobilitäts- und Seheingeschränkte kann gewährleistet werden.</t>
  </si>
  <si>
    <t>Barrierefrei und ausreichend breit für vollwertige Ausstattung</t>
  </si>
  <si>
    <t>Barrierefreiheit für Mobilitäts- und Seheingeschränkte gewährleistet werden.</t>
  </si>
  <si>
    <t>Lageübersichtlichkeit ist gegeben.
Wartebereich fernab der Gleistrasse kann zu Unsicherheiten / Missverständnissen sorgen, besonders bei mobilitätseingeschränkten Personen. (warten zwischen Fahrbahn und Gleis, zu frühes Betreten der Fahrbahn wg. Angst, den Zug zu verpassen)</t>
  </si>
  <si>
    <t>Lageübersichtlichkeit ist gegeben. Wechsel zwischen Seiten- und Mittelbahnsteigen ungünstig.</t>
  </si>
  <si>
    <t>Lageübersichtlichkeit ist gegeben.
artebereich fernab der Gleistrasse kann zu Unsicherheiten / Missverständnissen sorgen, besonders bei mobilitätseingeschränkten Personen. (warten zwischen Fahrbahn und Gleis, zu frühes Betreten der Fahrbahn wg. Angst, den Zug zu verpassen)</t>
  </si>
  <si>
    <t>Lageübersichtlichkeit ist aufgrund der Lage der Haltestellen etwas schlechter.
artebereich fernab der Gleistrasse kann zu Unsicherheiten / Missverständnissen sorgen, besonders bei mobilitätseingeschränkten Personen. (warten zwischen Fahrbahn und Gleis, zu frühes Betreten der Fahrbahn wg. Angst, den Zug zu verpassen)</t>
  </si>
  <si>
    <t>Gleiche Lage in jeder Variante</t>
  </si>
  <si>
    <t>Konflikt zwischen Haltestelle und Außengastronomie. Angehobene Fahrbahn + gemeinsam gestalteter Wartebereich und Gehweg mit guter Integration in den Straßenraum</t>
  </si>
  <si>
    <t xml:space="preserve">Gute Aufteilung des Straßenraums. Im Haltestelle-Bereich breite Seitenräume, unterbricht jedoch den Straßenzug als homogene Gestaltungssequenz. </t>
  </si>
  <si>
    <t>Angehobene Fahrbahn + gemeinsam gestalteter Wartebereich und Gehweg mit guter Integration in den Straßenraum</t>
  </si>
  <si>
    <t>Gute Aufteilung des Straßenraums.
Lage unter der Brücke nutzt den Stadtraum optimal aus (sonst ohne wirkliche Nutzung)</t>
  </si>
  <si>
    <t>Angehobene Fahrbahn + gemeinsam gestalteter Wartebereich und Gehweg mit guter Integration in den Straßenraum
Wartebreich unter der Brücke nutzt Stadtraum gut (sonst ohne wirkliche Nutzung)</t>
  </si>
  <si>
    <t>Einprägsamkeit ist gegeben.</t>
  </si>
  <si>
    <t>Einprägsamkeit ist etwa schlechter wegen der Lage der Bahn-Haltestelle.</t>
  </si>
  <si>
    <t>Es ist interessanter, die Haltestelle westlich der Moltkestraße zu haben - Gastronomie</t>
  </si>
  <si>
    <t>Trennwirkung der Haltestellen mit seitlichem Wartebereich geringer als Mittelbahnsteig</t>
  </si>
  <si>
    <t>Trennwirkung der Haltestellen mit seitlichem Wartebereich geringer als Mittelbahnsteig. 2 Bereiche mit je einem Bahnsteig mit erhöhter Trennwirkung.</t>
  </si>
  <si>
    <t>Baumpflanzungen nah an Gebäuden aufgrund Bestandsleitungen schwierig umsetzbar. Baumpflanzungen im Wartebereich kann nicht gewährleistet werden.</t>
  </si>
  <si>
    <t xml:space="preserve">Baumneupflanzungen sind im Bereich des Bahnsteigs zwischen Fahrbahn und Gehweg nach erster Leitungskonfliktprüfung wahrscheinlich möglich </t>
  </si>
  <si>
    <t>Baumneupflanzungen entlang der Strecke unwahrscheinlich, im Bereich des Brückenbauwerks ausgeschlossen</t>
  </si>
  <si>
    <t>Baumpflanzungen nah an Gebäuden aufgrund Bestandsleitungen schwierig umsetzbar. Baumpflanzungen im Wartebereich kann nicht gewährleistet werden (Im Brückebereich ausgeschlossen)</t>
  </si>
  <si>
    <t>Trennwirkung in allen Varianten ähnlich, jeweils ein Fahrstreifen pro Richtung</t>
  </si>
  <si>
    <t>Wenn man die Haltestelle unter der Brücke anordnet, bleibt mehr Platz für die Aufenthaltsqualität der Seitenräume</t>
  </si>
  <si>
    <t>Versiegelungsgrad ähnlich bei Rasengleis. Bei überfahrbarem Gleis mit festem Oberbau haben Variante 2 und Variante 3.2 Vorteile durch reduzierte Verkehrsflächen im Bereich der Haltestellen.</t>
  </si>
  <si>
    <t>Alte Bäume entfernt</t>
  </si>
  <si>
    <t>Bestandsbäume im Bereich der Haltestelle können nur bei schmaler Fahrbahn erhalten werden - derzeit nicht so geplant.</t>
  </si>
  <si>
    <t>Variante 1, Variante 3.1 und Variante 4: nur gerade Gleise.
Variante 2: Gleisradien größer 110m (größere Schallimmssion) Variante 3.2: Gleisradien größer 250m (geringe Schallimmssion)</t>
  </si>
  <si>
    <t xml:space="preserve">Einzugsbereich der Haltestelle zwischen Brüsseler und Moltkestr. deckt mehr Einwohner ab. </t>
  </si>
  <si>
    <t>Schlechtere Anbindung an die S-Bahn</t>
  </si>
  <si>
    <t>Bessere Anbindung an die S-Bahn</t>
  </si>
  <si>
    <t>Anbindung an S-Bahn je nach Bahnsteig gut bis mäßig</t>
  </si>
  <si>
    <t>Gerade Strecke</t>
  </si>
  <si>
    <t>Mindestradius = 110 m an der Haltestelle
(hier besteht noch Optimierungspotential, Radius&gt;200m erstrebenswertwert)</t>
  </si>
  <si>
    <t>Radius &gt; 250 m</t>
  </si>
  <si>
    <t>Platzierung der Weichenverbindungen frei wählbar. Bus bei Schienenersatzverkehr und im Linienverkehr uneingeschränkt</t>
  </si>
  <si>
    <t>Bus und Bahn können sich in Haltestelle. Behindern. Weichenverbindungen beidseitig möglich.
(Gleichbewertung, wenn der Bus immer auf Gleistrasse fahren soll)</t>
  </si>
  <si>
    <t xml:space="preserve">Weichenverbindungen beidseitig möglich. </t>
  </si>
  <si>
    <t>Wenn die Stadtbahn in der Haltestelle steht, darf der dahinter fließende Verkehr an dem davorliegenden Knoten nicht freigegeben werden (Zurückhalten des Verkehrs bei Haltestellenbelegung). Weiterhin gibt es Einschränkungen beim Längsverkehr bei einfahrenden Stadtbahnen in die Haltestelle durch die Gewährleistung des Haltestellenzugangs (Schaltung Fußgänger vor einfahrender Stadtbahn). Folglich längere Wartezeiten und Rückstau zu erwarten. Rückstau bei angehobener Fahrbahn durch längere Räumzeiten der Fußgänger höher als Mittelbahsnteig mit Mischfahrbahn.</t>
  </si>
  <si>
    <t>Wenn die Stadtbahn in der Haltestelle steht, darf der dahinter fließende Verkehr an dem davorliegenden Knoten nicht freigegeben werden (Zurückhalten des Verkehrs bei Haltestellenbelegung). Weiterhin gibt es Einschränkungen beim Längsverkehr bei einfahrenden Stadtbahnen in die Haltestelle durch die Gewährleistung des Haltestellenzugangs (Schaltung Fußgänger vor einfahrender Stadtbahn). Folglich längere Wartezeiten und Rückstau zu erwarten. Rückstau bei angehobener Fahrbahn durch längere Räumzeiten der Fußgänger höher als Mittelbahnsteig mit Mischfahrbahn.</t>
  </si>
  <si>
    <t>Die Lage der Bushaltestellen in Verbindung mit der vergleichsweise geringen Belastung lässt keine Rückstauungen in den Knoten Aachener Str. und Richard Wagner Straße erwarten.</t>
  </si>
  <si>
    <t xml:space="preserve">Kaum Unterschiede zwischen den Varianten </t>
  </si>
  <si>
    <t>Im Bereich des Mittelbahnsteigs sind Multifunktionsflächen (zeitlich begrenztes Liefern/Laden dort besser platzierbar)</t>
  </si>
  <si>
    <t>Im Bereich des Mittelbahnsteigs sind die Seitenräume breiter. Auf freier Strecke kein Unterschied zwischen den Varianten.</t>
  </si>
  <si>
    <t>Mischverkehr mit Motorisierter Individualverkehr, Breite 3,25m</t>
  </si>
  <si>
    <t>Straßenbündiger Bahnkörper, Möglichkeit für Schutzstreifen / Raum für Radfahrer fernab der Gleise im Querschnitt vorhanden</t>
  </si>
  <si>
    <t xml:space="preserve">Schmalbeinstraße nicht in jeder Richtung erreichbar, zusätzliche Querung Fußgänger/Rad westlich Eisenbahnbrücke möglich </t>
  </si>
  <si>
    <t>Schmalbeinstraße nicht in jeder Richtung erreichbar, zusätzliche Querung Fußgänger/Rad westlich Eisenbahnbrücke geplant</t>
  </si>
  <si>
    <t>Schmalbeinstraße nicht in jeder Richtung erreichbar, zusätzliche Querung Fg/Rad westlich Eisenbahnbrücke geplant</t>
  </si>
  <si>
    <t>eher möglich</t>
  </si>
  <si>
    <t>Mischverkehr Rad / Motorisierter Individualverkehr
Verkehrsablauf gegen die Stadtbahn vollständig gesichert wegen Haltestelleninsel.</t>
  </si>
  <si>
    <t>Mischverkehr Rad im Gleisbereich / Individualverkehr, steht Stadtbahn in der Haltestelle muss der Zufluss durch das davorliegende Signal gestoppt werden. Verkehrsführung Motorisierter Individualverkehr/Stadtbahn eindeutiger als in Variante 1, Variante 3.1 und Variante 4, da Individualverkehr/Stadtbahn im Bereich der Haltestelle signalisiert ist. (echte Feindlichkeit)</t>
  </si>
  <si>
    <t>Mischverkehr Rad im Gleisbereich / Individualverkehr, steht Stadtbahn in der Haltestelle muss der Zufluss durch das davorliegende Signal gestoppt werden. Verkehrsführung Motorisierter Individualverkehr/Stadtbahn eindeutiger als in Variante 1, Variante 3.1 und Variante 4, da Individualverkehr/Stadtbahn im Bereich der Haltestelle signalisiert ist. (echte Feindlichkeit)
Zwei Haltevorgänge in Richtung stadteinwärts vor der Haltestelle ist unkomortabel</t>
  </si>
  <si>
    <t>Mischverkehr Rad / Individualverkehr
Schlechter zu bewerten als Variante 2 und Variante 3.2, da Individualverkehr ohne Signalisierung vor der Haltestelle halten muss wenn die Stadtbahn in der Haltestelle steht und der Fahrgastwechel stattfindet.</t>
  </si>
  <si>
    <t>Führung durch Stadtbahnhaltestellen kritisch wegen Unfallgefahr, da Radfahrer nicht weiß wann die Fußgänger auf die Straße gehen wenn eine Bahn von hinten kommt.</t>
  </si>
  <si>
    <t>Schutz des Radverkehrs durch ausreichend Platz zwischen rechtem Fahrbahnrand und Gleisen, evtl. Schutzstreifen oder Radfahrstreifen im Haltestellenbereich.</t>
  </si>
  <si>
    <t xml:space="preserve">Konflikte in Haltestellen mit Radfahrern und Motorisierter Individualverkehr nicht ausgeschlossen. </t>
  </si>
  <si>
    <t>Signalisierung über eine Spur verleitet zu Rotläufern. Grundlegend geringere Konfliktgefahr als bei angehobener Fahrbahn.</t>
  </si>
  <si>
    <t>Überqueren der Fahrbahn mit signalisierten Querungen unkritisch (hat nichts mit der Haltestellensituation Ein-/Aussteigen zu tun)</t>
  </si>
  <si>
    <t>signalisierte Querungen</t>
  </si>
  <si>
    <t>Keine Besonderheiten</t>
  </si>
  <si>
    <t>kostenintensive Verbreiterung der Eisenbahnbrücke notwendig</t>
  </si>
  <si>
    <t xml:space="preserve">rechts der Bahntrasse / Mehr Lichtsignalanlage </t>
  </si>
  <si>
    <t>Schienenverschleiß</t>
  </si>
  <si>
    <t xml:space="preserve">rechts der Bahntrasse  / Mehr Lichtsignalanlage </t>
  </si>
  <si>
    <t>Kein Grunderwerb notwendig</t>
  </si>
  <si>
    <t>Etwas Grunderwerb notwendig, um Brücke auf beiden Seiten zu verbreitern</t>
  </si>
  <si>
    <t>Etwas Grunderwerb notwendig, um Brücke auf einer Seite zu verbreitern</t>
  </si>
  <si>
    <t>Bewertung vor Änderungen (vor 19.12.22)</t>
  </si>
  <si>
    <t>Differenz</t>
  </si>
  <si>
    <t>Bewertung Richard-Wagener-Straße</t>
  </si>
  <si>
    <t>Motorisierter Individualverkehr in beiden Richtungen 
über Richard-Wagner-Straße</t>
  </si>
  <si>
    <t xml:space="preserve">Erläuterung </t>
  </si>
  <si>
    <t>Die Pläne der Varianten 1.1 und 1.2 entstehen nur aufgrund der Anpassung an die beiden angrenzenden Varianten der Hahnenstr. -&gt; keine unterschiedliche Bewertung für die Richard-Wagner-Straße.</t>
  </si>
  <si>
    <t>Straßenraum wird von der Verkehrsfläche dominiert, keine Flächen für Sondernutzungen, Seitenräume ähnlich zum Bestand</t>
  </si>
  <si>
    <t>Verkehrsführung ist einprägsam</t>
  </si>
  <si>
    <t>Richard-Wagner-Straße bleibt weiterhin verstärkt eine Verkehrsachse. Keine Stärkung der Gastronomie etc.</t>
  </si>
  <si>
    <t>Es gibt keine Haltestelle oder Stadtbahntrasse im Abschnitt.</t>
  </si>
  <si>
    <t>Entlang der Richard-Wagner-Str. kann stellenweise Straßenbegleitgrün eingeplant werden, in Moltkestraße entstehen für Baumpflanzungen große Flächen - Verbesserung zum derzeit kargen Straßenbild möglich.</t>
  </si>
  <si>
    <t xml:space="preserve">Verkehrsachse meist mittig im Straßenraum angeordnet, Bündelung und Vielzahl von Querungsstellen sind gegeben. Neuer Zweirichtungsverkehr als neues Trennelement. Entfall der Bahn positiv. </t>
  </si>
  <si>
    <t>Im Vergleich zum Bestand werden Seitenräume nur durch Entfall der Parkplätze breiter - Aufenthaltsqualität erhöht sich durch zusätzlichen Kfz-Verkehr nicht signifikant.</t>
  </si>
  <si>
    <t>Verkehrsfläche für Kfz entspricht ca. dem Bestand. Verbesserung im nördlichen Abschnitt der Moltkestraße</t>
  </si>
  <si>
    <t>Es entfallen keine Bäume.</t>
  </si>
  <si>
    <t>Zweirichtungsverkehr und geringe Abstände zur Bebauung. Keine Bahn.</t>
  </si>
  <si>
    <t>Verschieben der Bushaltestelle und Verlegung der Stadtbahn unter die Aachener Straße ist für den Abschnitt 7 eine Verschlechterung der Anbindung am ÖPNV</t>
  </si>
  <si>
    <t>Es gibt keine Stadtbahntrasse im Abschnitt.</t>
  </si>
  <si>
    <t>Richard-Wagner-Straße als Ausweichroute verfügbar für den Busverkehr.</t>
  </si>
  <si>
    <t>Rückstauungen durch kurze Abbiegespuren und Abständen zu umliegenden Lichtsignalanlage möglich. Im Plan Variante1 fehlen am Knoten Mauritiuswall in Fahrtrichtung Westen die Haltelinien Individualverkehr+Rad
In Variante 1.1 erscheint die Länge des Linksabbiegefahrstreifens in Richtung Ringe Süd zu kurz. 
Maßgebender Knoten mit einer sehr hohen Phasenanzahl von mindestens 4 Phasen bei gesicherter Führung der Linksabbieger, fraglich ob eine ausreichende Verkehrsqualität erreicht werden kann</t>
  </si>
  <si>
    <t>Rückstauungen durch kurze Abbiegespuren und Abstände zu umliegenden Lichtsignalanlage möglich. In Kombination mit Variante Rudolfplatz 3 wird es in der nördlichen Zufahrt auf dem Gerade/Rechtsfahrstreifen zu Rückstau kommen. Durch den Zielverkehr in Richtung Brabanter Straße aufgrund der Umfahrten wird der Geradeausfahrer durch den hohen Rechtsabbiegeranteil blockiert.
Meldungsaustausch mit nördlich angrenzender Anlage zwingend erforderlich wegen Koordinierung und Versätzen (hier komplex da nördlicher Knoten einen vollen Bus und Bahnvorrang inne hat)</t>
  </si>
  <si>
    <t>Geradlinige Verbindung Richtung Aachener Weiher, Erhöhung der Fahrbeziehungen durch Zweirichtungsverkehr, Erreichbarkeit der Teifgarage Rudolfplatz gesichert</t>
  </si>
  <si>
    <t>Parkflächen entfallen, Ladezonen und Carsharing eingeplant. An manchen wichtigen Stellen wie der Strecke zwischen Brüsseler Str. und Moltkestr. Können keine Ladezonen eingerichtet werden.</t>
  </si>
  <si>
    <t>Gehwegbreiten zwischen 2,20 m (Engstellen an Ladezonen und vor Steigenberger-Hotel) und 5,00 m</t>
  </si>
  <si>
    <t>Signalisierte Querungsstellen an den kreuzenden Nebenstraßen - mehr als im Bestand</t>
  </si>
  <si>
    <t>Durchgängige Radverkehrsinfrastruktur mit 2,50 m Breite</t>
  </si>
  <si>
    <t>Aufstellflächen, Fahrradtaschen zum Linksabbiegen, gesicherte Führung in geöffnete Einbahnstraße, Fahrradstraße Moltkestr. Nord</t>
  </si>
  <si>
    <t>Flächen für Fahrradabstellanlagen vorhanden, aber im Nutzungskonflikt mit Flächen für Liefern/Laden</t>
  </si>
  <si>
    <t>Rückstauungen in den Knoten vom nördlichen benachbarten Knoten wahrscheinlich. Komplexe Randbedingungen mit Meldungsaustausch.</t>
  </si>
  <si>
    <t xml:space="preserve">Zustimmung am Knoten Ringe. Am Knoten Mauritiuswall darf der Radfahrer von Norden queren und Richtung Osten fahren? </t>
  </si>
  <si>
    <t>Bei hoher Auslastung Konflikte/ Gefährdung Fußgänger durch abbiegenden Verkehr</t>
  </si>
  <si>
    <t>Hinweis: Breitere Fahrbahn, größere Knotenpunkte, mehr Lichtsignalanlage-Technik als Variante 2</t>
  </si>
  <si>
    <t>Geringere Wartungskosten gegenüber Bestand (Entfall Bahn, Entfall Parkplätze, mehr Lichtsignalanlage)</t>
  </si>
  <si>
    <t>Kein Grunderwerb benötigt - Straßenzug wird schmaler</t>
  </si>
  <si>
    <t>Entfernen des Bahnsteigs in Richard-Wagner-Str. mit Bau des Bahnsteigs in Aachener Str., sonst Fahrbahnneubau/-sanierung unter fließendem Verkehr.</t>
  </si>
  <si>
    <t>Bewertung Aachener Weiher</t>
  </si>
  <si>
    <t>Innenstadt (oberirdisch), Variante 2.1</t>
  </si>
  <si>
    <t>Innenstadt (oberirdisch), Variante 2.2</t>
  </si>
  <si>
    <t xml:space="preserve">Vorzugsvariante Machbarkeitsstudie - 
Fahrbahn in heutiger Lage </t>
  </si>
  <si>
    <t>Motorisierter Individualverkehr Hauptachse durch die Richard-Wagner-Str. - Vergrößerung der Grünfläche von dem Aachener Weiher</t>
  </si>
  <si>
    <t>Motorisierter Individualverkehr Hauptachse durch die Richard-Wagner-Str. - Vergrößerung der Grünfläche von dem Aachener Weiher. Anpassung des Knotenpunkts an der Schmalbeinstraße</t>
  </si>
  <si>
    <t>Trasse wie im Bestand, keine Verbesserung des städtebaulichen Freiraums</t>
  </si>
  <si>
    <t xml:space="preserve">bessere Integration der Motorisierter Individualverkehr-Trasse für den Freiraum des Aachener Weihers. </t>
  </si>
  <si>
    <t>mehr Komplexität für Fußgänger und Rad</t>
  </si>
  <si>
    <t>Verkehrsführung ist einprägsam für jeden Verkehrsteilnehmer</t>
  </si>
  <si>
    <t>Keine Verbesserung</t>
  </si>
  <si>
    <t xml:space="preserve">Erweiterung des Aachener Weihers positiv für die Gebietscharakteristik </t>
  </si>
  <si>
    <t>Keine Veränderung gegenüber dem Bestand.</t>
  </si>
  <si>
    <t>Die Erweiterung des Aachener Weihers ist ein Mehrwert für das Straßenbegleitgrün.</t>
  </si>
  <si>
    <t>Keine nennenswerte Veränderung gegenüber dem Bestand.</t>
  </si>
  <si>
    <t>Geringere Trennwirkung durch die Geometrie des Fahrbahn parallel zur Eisenbahntrasse und größere Zwischenfläche zwischen den Richtungsfahrbahnen.</t>
  </si>
  <si>
    <t xml:space="preserve">Zu viel unnötiger Platz zwischen der Stadtbahn und der Straße. Keine Vergrößerung des Aachener Weihers.                            </t>
  </si>
  <si>
    <t>Verkehrsachse näher an der Bahntrasse angeordnet, so dass Aufenthaltsqualität für den Grüngürtel steigt. Verbleibende Restflächen lassen sich jedoch wegen der Geometrie kaum sinnvoll gestalten.</t>
  </si>
  <si>
    <t>Verkehrsachse näher an der Bahntrasse angeordnet, so dass Aufenthaltsqualität für den Grüngürtel steigt. Verbleibende Restflächen zwischen den Fahrbahnen sind so groß, dass geringe Aufenthaltsfunktionen realisiert werden können.</t>
  </si>
  <si>
    <t>Reduktion der Verkehrsfläche führt zu niedrigerem Versiegelungsgrad.</t>
  </si>
  <si>
    <t>Es entfallen 4 Bäume, Kompensation im vergrößerten Grüngürtel möglich.</t>
  </si>
  <si>
    <t>Es entfallen 2 Bäume, Kompensation im vergrößerten Grüngürtel möglich.</t>
  </si>
  <si>
    <t>Hauptachse Richard-Wagner-Straße</t>
  </si>
  <si>
    <t>Es sind keine Haltestellen im Abschnitt enthalten - Kein Bus</t>
  </si>
  <si>
    <t>Keine Stadtbahnhaltestelle oder Haltestellenaufgänge in diesem Abschnitt.</t>
  </si>
  <si>
    <t>Keine Haltestelle oder Haltestellenaufgänge in diesem Abschnitt.</t>
  </si>
  <si>
    <t>In diesem Planstand passt eine Stadtbahn mit 90 m Länge nicht zwischen die Wendefahrt und den östlichen Knotenpunkt.</t>
  </si>
  <si>
    <t xml:space="preserve">Keine Einschränkungen zu erwarten. </t>
  </si>
  <si>
    <t>Ausreichende Verkehrsqualität zu erwarten, ggf. neue Abstimmung auf die Prognosebelastungen notwendig.</t>
  </si>
  <si>
    <t>Ausreichende Verkehrsqualität zu erwarten.</t>
  </si>
  <si>
    <t>Lage der Wendefahrt auf der Aachener Straße muss in Abhängigkeit der Untersuchung zur Verkehrsqualität ggf. weiter nach Osten verschoben werden.</t>
  </si>
  <si>
    <t>Wendefahrt gemeinsam mit Fußgängerfurt über Gleistrasse schalten, Rückstauraum lang genug. Aachener Straße Fahrtrichtung West kann parallel mit Bahnen abfließen.</t>
  </si>
  <si>
    <t>Wendefahrt gemeinsam mit Fußgängerfurt über Gleistrasse schalten, Rückstauraum lang genug. Aachener Straße Fahrtrichtung West und Abfluss Schmalbeinstraße können parallel mit Bahnen abfließen.</t>
  </si>
  <si>
    <t>Direkte Wendemöglichkeit von Aachener Straße Ost vorhanden.</t>
  </si>
  <si>
    <t>Wendemöglichkeit von Aachener Straße Ost (Fahrtrichtung Westen) nach Aachener Straße Ost (Fahrtrichtung Osten) nur über Wendefahrten am Knoten Universitätsstraße.</t>
  </si>
  <si>
    <t>Keine Stellplätze für Carsharing, Taxi oder Ladezonen vorgesehen. Abstimmung erforderlich, was mit bestehenden Parkständen passieren soll, vor allem wenn Radweg baulich abgetrennt werden soll.</t>
  </si>
  <si>
    <t>Gehwegbreiten  &gt;4m</t>
  </si>
  <si>
    <t>Ähnlich wie Bestand, aber die Querungen Richtung Nord-Süd sind komplex</t>
  </si>
  <si>
    <t>einfache und schnell begreifbare Lösung für Fußgänger</t>
  </si>
  <si>
    <t>Durchgängiger Radfahrstreifen mit einer Breite von 2,50 m; zusätzlicher Sicherheitsstreifen.</t>
  </si>
  <si>
    <t>Durchgängiger Radfahrstreifen mit einer Breite von 2,50 m; zusätzlicher Sicherheitsstreifen</t>
  </si>
  <si>
    <t>Alle Richtungen möglich sind.</t>
  </si>
  <si>
    <t>Flächen für Fahrradabstellanlagen vorhanden</t>
  </si>
  <si>
    <t>Ähnlich wie Bestand, neue Gleisüberfahrten sind signalisiert.</t>
  </si>
  <si>
    <t>Ähnlich wie Bestand, neue Gleisüberfahrten sind signalisiert. Freier Rechtsabbieger von Richard-Wagner-Str. in Aachener Str. ungünstig.</t>
  </si>
  <si>
    <t>Ähnlich wie Bestand, neue Gleisüberfahrten sind signalisiert. Die Reduzierung der Geschwindigkeit durch die Geometrie ist hier ein Mehrwert, Beginn Bereich 30 km/h</t>
  </si>
  <si>
    <t xml:space="preserve">Lösung für den Radverkehr nicht optimal, keine Standardlösungen und daher schwieriger begreifbar. </t>
  </si>
  <si>
    <t>Begreifbarkeit für den Radfahrer angemessen, im Bereich des Übergangs an der Schmalbeinstraße besteht die Gefahr der Fehlnutzung der Radquerung durch Fußgänger, was die Sicherheit leicht einschränkt.</t>
  </si>
  <si>
    <t>Begreifbarkeit und Sicherheit sind für den Radfahrer angemessen. Kleinere Optimierungen können ggf. in der Entwurfsplanung implementiert werden.</t>
  </si>
  <si>
    <t xml:space="preserve">Alle Querungen sicher sind. </t>
  </si>
  <si>
    <t xml:space="preserve">Alle Querungen sind grundsätzlich sicher gestaltet. Es gibt jedoch Mischverkehrsflächen für Fußgänger und Radfahrer, bei denen sich Geh- und Fahrtwege kreuzen können. </t>
  </si>
  <si>
    <t>Sichere Z-Querung ist gegeben. Die Aufstellflächen sind gemessen am erwarteten Bedarf eher gering.</t>
  </si>
  <si>
    <t xml:space="preserve"> Z-Querung im Bereich des Hauptknotens vorhanden, kann ggf. noch optimiert werden. Die Aufstellflächen sind großzügig. Radfahrer haben parallel eine gerade Querung.</t>
  </si>
  <si>
    <t xml:space="preserve"> Z-Querung im Bereich des Hauptknotens vorhanden. Die Aufstellflächen sind großzügig. Östlich gibt es eine weitere gerade Furt über die Gleise, welche ebenfalls signalisiert ist.</t>
  </si>
  <si>
    <t>Investitionskosten</t>
  </si>
  <si>
    <t>Mehr am Bestand orientiert, vor allem südliche Fahrbahnkante wie im Bestand.</t>
  </si>
  <si>
    <t>Die neue Trasse bedarf einen umfangreichen Umbau.</t>
  </si>
  <si>
    <t>Unterhaltungskosten</t>
  </si>
  <si>
    <t>In allen Varianten vergleichbar.</t>
  </si>
  <si>
    <t>Kein Grunderwerb benötigt</t>
  </si>
  <si>
    <t xml:space="preserve">Kein Grunderwerb benötigt </t>
  </si>
  <si>
    <t>Bewertung von zu untersuchenden Varianten</t>
  </si>
  <si>
    <t>Heumarkt</t>
  </si>
  <si>
    <t>Cäcilienstraße</t>
  </si>
  <si>
    <t>Neumarkt</t>
  </si>
  <si>
    <t>Hahnenstraße</t>
  </si>
  <si>
    <t>Rudolfplatz</t>
  </si>
  <si>
    <t>Moltkestraße</t>
  </si>
  <si>
    <t>Richard-Wagner-Straße</t>
  </si>
  <si>
    <t>Achener Weiher</t>
  </si>
  <si>
    <t>Szenario</t>
  </si>
  <si>
    <t>Haupt</t>
  </si>
  <si>
    <t>Umweltverbund</t>
  </si>
  <si>
    <t>Gleichgewicht</t>
  </si>
  <si>
    <t>nur fachliche Aspekte</t>
  </si>
  <si>
    <t>KVB</t>
  </si>
  <si>
    <t>Variante 1</t>
  </si>
  <si>
    <t>Variante 2</t>
  </si>
  <si>
    <t>Variante 3.1</t>
  </si>
  <si>
    <t>Variante 3.2</t>
  </si>
  <si>
    <t>Variante 4</t>
  </si>
  <si>
    <t>Variante 6</t>
  </si>
  <si>
    <t>Variante 6.2</t>
  </si>
  <si>
    <t>Variante 8</t>
  </si>
  <si>
    <t>Variante 8.2</t>
  </si>
  <si>
    <t>Variante 3</t>
  </si>
  <si>
    <t>Variante 2.1</t>
  </si>
  <si>
    <t>Variante 2.2</t>
  </si>
  <si>
    <t>Alternative 1</t>
  </si>
  <si>
    <t>Variantenkombination</t>
  </si>
  <si>
    <t>Variante4</t>
  </si>
  <si>
    <t>Querung der Stadtbahntrasse im Bereich
Heumarkt führt wegen Taktdichte zu hohen
Wartezeiten und folglich zu spürbar langem Rückstau. Im Vergleich zu den Varianten 3.1 &amp;3.2 werden bei Variante 1 und Variante 2 die Zwischenzeiten deutlich länger sein und somit zusätzlich weniger Grünzeit für den Motorisierten Individuslverkehr  zur Verfügung stehen. Südlicher Doppelknoten komplexer als in Variante 1 oder  Varainte 2. Spurlänge Rechtsabbieger in Kleine Sandkaul zu kurz.</t>
  </si>
  <si>
    <r>
      <t xml:space="preserve">Nord-Süd-Verbindung über Apostelnstraße möglich. Nord-Süd-Verbindung Fleischmengergasse - Richmodstraße/Schildergasse mit eigener Gleisquerung und freier Führung über den Neumarkt (mit Ein- und Ausfädelungen) eingeplant. Öffnung Kronengasse gegen </t>
    </r>
    <r>
      <rPr>
        <sz val="10"/>
        <rFont val="Arial"/>
        <family val="2"/>
      </rPr>
      <t>Einbahnstraße</t>
    </r>
    <r>
      <rPr>
        <sz val="10"/>
        <color theme="1"/>
        <rFont val="Arial"/>
        <family val="2"/>
      </rPr>
      <t xml:space="preserve"> schwierig von Westen zu erreichen</t>
    </r>
  </si>
  <si>
    <r>
      <t xml:space="preserve">Weichenverbindung West und Süd überall identisch. Weichenverbindung Ost nur in eine Richtung, dafür zusätzliche </t>
    </r>
    <r>
      <rPr>
        <sz val="10"/>
        <rFont val="Arial"/>
        <family val="2"/>
      </rPr>
      <t>Weichenverbindung</t>
    </r>
    <r>
      <rPr>
        <sz val="10"/>
        <color theme="1"/>
        <rFont val="Arial"/>
        <family val="2"/>
      </rPr>
      <t xml:space="preserve"> in Mittellage.
Ein- und Ausfädelung des Busses wegen verkehrstechnische Komplexität begrenzt.</t>
    </r>
  </si>
  <si>
    <t>Viele Bögen, mehrere Weichen und Radien mind. Radius=25m, die im 2-Min-Takt genutzt werden;
Abstand von Fahrbahn Gebäude Neumarkt Südseite sehr gering</t>
  </si>
  <si>
    <t>unkritische Radienfolge; Mindestradius = 280; Kreuzung der Fahrbahn;
Geschwindigkeit von v=50 km/h möglich</t>
  </si>
  <si>
    <t>Häufige Stadtbahneingriffe schränken Freigaben der Querrichtungen deutlich ein. Insbesondere an Westseite  bringt Entfall von Fahrbeziehungen eine Verbesserung, ist wegen Radverkehr (Gerade/Rechts von Osten) dennoch komplexer als Variante 6.x</t>
  </si>
  <si>
    <t>Abzug durch Knotenpunkt Neumarkt/Hahnenstr --&gt; höhere Komplexität im Vergleich zu Variante 6.x</t>
  </si>
  <si>
    <t>Hinweis: Geringste Materialkosten für die Fahrbahnen des Motorisierter Individualverkehrs. Änderungen im Maritim-Tunnel schwer abzuschätzen, größte Änduenrgen im Parkleitsystem oder in der Wegweisung. Bahnanlage weicht auch vom Bestand ab.</t>
  </si>
  <si>
    <t xml:space="preserve">Die Anbindungen des Radverkehrskonzept Innenstadt sind realisierbar, aber keine weitere Verbesserung für diesen Abschnitt. 
	</t>
  </si>
  <si>
    <r>
      <t>Alle Richtungen möglich sind. Bessere Anbindung</t>
    </r>
    <r>
      <rPr>
        <sz val="10"/>
        <color rgb="FFFF0000"/>
        <rFont val="Arial"/>
        <family val="2"/>
      </rPr>
      <t xml:space="preserve"> </t>
    </r>
    <r>
      <rPr>
        <sz val="10"/>
        <rFont val="Arial"/>
        <family val="2"/>
      </rPr>
      <t>Süd-Nord</t>
    </r>
    <r>
      <rPr>
        <sz val="10"/>
        <color theme="1"/>
        <rFont val="Arial"/>
        <family val="2"/>
      </rPr>
      <t xml:space="preserve"> und einfachere Lösung, etwas schwierige Lösung von Schmalbeinstraße in Richtung Richard-Wagner-Straße</t>
    </r>
  </si>
  <si>
    <t>unkritische Radienfolge; Geschwindigkeit v=50 km/h möglich. Anbindung an Haltestelle Rudolplatz besser als in Variante 2</t>
  </si>
  <si>
    <t xml:space="preserve">Ein indirektes Linksabbieger Rad entfällt-&gt; positiv für den gesamten Verkehrsablauf, da eine Phase weniger im Vergleich zu Variante1. Insgesamt ist der Knoten in Variante 2 nicht so komplex. Längsverkehr gute Verkehrsqualität zu erwarten. </t>
  </si>
  <si>
    <t>Aachener Weiher</t>
  </si>
  <si>
    <t>Es liegen mittlere Breiten vor.</t>
  </si>
  <si>
    <t xml:space="preserve">Die Variante ist vergleichbar mit dem Bestand, Sicherheit und Begreifbarkeit sind gut. Einzelne im Bestand kritische Aspekte können ggf. behoben werden (Linksabbieger Nord-Süd-Fahrt). </t>
  </si>
  <si>
    <t>Obwohl es regelkonform ist, sind die Radfahrstreifen zwischen Motorisierter Individualverkehr und Bahn eher kritisch zu sehen hinsichtlich der Verkehrssicherheit.</t>
  </si>
  <si>
    <t xml:space="preserve"> Mehr Lichtsignalanlagen-Technik. Unterhaltungskosten der Gleise gering.</t>
  </si>
  <si>
    <t>Die Qualird durch häufige Bahneingriffe oder die Komplexität des Doppelknotens beschränkt.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</si>
</sst>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Arial"/>
      <family val="2"/>
    </font>
    <font>
      <b/>
      <sz val="11"/>
      <color theme="1"/>
      <name val="Arial"/>
      <family val="2"/>
    </font>
    <font>
      <b/>
      <sz val="14"/>
      <color theme="1"/>
      <name val="Arial"/>
      <family val="2"/>
    </font>
    <font>
      <sz val="11"/>
      <color theme="1"/>
      <name val="Arial"/>
      <family val="2"/>
    </font>
    <font>
      <sz val="10"/>
      <color theme="1"/>
      <name val="Arial"/>
      <family val="2"/>
    </font>
    <font>
      <sz val="10"/>
      <color rgb="FFFF0000"/>
      <name val="Arial"/>
      <family val="2"/>
    </font>
    <font>
      <b/>
      <sz val="11"/>
      <color theme="1"/>
      <name val="Calibri"/>
      <family val="2"/>
      <scheme val="minor"/>
    </font>
    <font>
      <sz val="10"/>
      <name val="Arial"/>
      <family val="2"/>
    </font>
    <font>
      <b/>
      <sz val="10"/>
      <color theme="1"/>
      <name val="Arial"/>
      <family val="2"/>
    </font>
    <font>
      <b/>
      <sz val="10"/>
      <name val="Arial"/>
      <family val="2"/>
    </font>
    <font>
      <i/>
      <sz val="10"/>
      <color theme="1"/>
      <name val="Arial"/>
      <family val="2"/>
    </font>
    <font>
      <b/>
      <sz val="14"/>
      <name val="Arial"/>
      <family val="2"/>
    </font>
    <font>
      <sz val="11"/>
      <name val="Arial"/>
      <family val="2"/>
    </font>
    <font>
      <i/>
      <sz val="8"/>
      <name val="Arial"/>
      <family val="2"/>
    </font>
    <font>
      <i/>
      <sz val="10"/>
      <name val="Arial"/>
      <family val="2"/>
    </font>
    <font>
      <b/>
      <sz val="10"/>
      <color rgb="FFFF0000"/>
      <name val="Arial"/>
      <family val="2"/>
    </font>
    <font>
      <u/>
      <sz val="10"/>
      <name val="Arial"/>
      <family val="2"/>
    </font>
    <font>
      <sz val="11"/>
      <color rgb="FF000000"/>
      <name val="Arial"/>
      <family val="2"/>
    </font>
    <font>
      <b/>
      <sz val="11"/>
      <color rgb="FF000000"/>
      <name val="Arial"/>
      <family val="2"/>
    </font>
    <font>
      <b/>
      <sz val="11"/>
      <color rgb="FFFF0000"/>
      <name val="Arial"/>
      <family val="2"/>
    </font>
    <font>
      <b/>
      <sz val="10"/>
      <color rgb="FF000000"/>
      <name val="Arial"/>
      <family val="2"/>
    </font>
    <font>
      <b/>
      <sz val="11"/>
      <name val="Arial"/>
      <family val="2"/>
    </font>
    <font>
      <b/>
      <sz val="11"/>
      <color indexed="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2CC"/>
        <bgColor rgb="FF000000"/>
      </patternFill>
    </fill>
    <fill>
      <patternFill patternType="solid">
        <fgColor rgb="FFFFFF00"/>
        <bgColor indexed="64"/>
      </patternFill>
    </fill>
    <fill>
      <patternFill patternType="solid">
        <fgColor theme="4" tint="0.79998168889431442"/>
        <bgColor indexed="64"/>
      </patternFill>
    </fill>
    <fill>
      <patternFill patternType="solid">
        <fgColor rgb="FFD0CECE"/>
        <bgColor rgb="FF000000"/>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10">
    <xf numFmtId="0" fontId="0" fillId="0" borderId="0" xfId="0"/>
    <xf numFmtId="0" fontId="2" fillId="0" borderId="0" xfId="0" applyFont="1" applyAlignment="1">
      <alignment vertical="top"/>
    </xf>
    <xf numFmtId="0" fontId="0" fillId="0" borderId="0" xfId="0" applyAlignment="1">
      <alignment vertical="top"/>
    </xf>
    <xf numFmtId="0" fontId="0" fillId="0" borderId="0" xfId="0" applyAlignment="1">
      <alignment horizontal="left" vertical="top"/>
    </xf>
    <xf numFmtId="9" fontId="0" fillId="0" borderId="0" xfId="1" applyFont="1" applyAlignment="1">
      <alignment vertical="top"/>
    </xf>
    <xf numFmtId="0" fontId="4" fillId="0" borderId="0" xfId="0" applyFont="1" applyAlignment="1">
      <alignment vertical="top"/>
    </xf>
    <xf numFmtId="9" fontId="4" fillId="0" borderId="0" xfId="1" applyFont="1" applyAlignment="1">
      <alignment vertical="top"/>
    </xf>
    <xf numFmtId="0" fontId="4" fillId="0" borderId="0" xfId="0" applyFont="1" applyAlignment="1">
      <alignment horizontal="center" vertical="top"/>
    </xf>
    <xf numFmtId="0" fontId="0" fillId="0" borderId="0" xfId="0" applyAlignment="1">
      <alignment wrapText="1"/>
    </xf>
    <xf numFmtId="0" fontId="6" fillId="0" borderId="0" xfId="0" applyFont="1" applyAlignment="1">
      <alignment horizontal="right" wrapText="1"/>
    </xf>
    <xf numFmtId="9" fontId="0" fillId="0" borderId="0" xfId="0" applyNumberFormat="1"/>
    <xf numFmtId="0" fontId="6" fillId="0" borderId="0" xfId="0" applyFont="1" applyAlignment="1">
      <alignment horizontal="right"/>
    </xf>
    <xf numFmtId="0" fontId="4" fillId="0" borderId="0" xfId="0" applyFont="1" applyAlignment="1">
      <alignment vertical="center"/>
    </xf>
    <xf numFmtId="0" fontId="8" fillId="0" borderId="0" xfId="0" applyFont="1" applyAlignment="1">
      <alignment vertical="top"/>
    </xf>
    <xf numFmtId="0" fontId="8" fillId="0" borderId="0" xfId="0" applyFont="1" applyAlignment="1">
      <alignmen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8" fillId="3" borderId="7" xfId="0" applyFont="1" applyFill="1" applyBorder="1" applyAlignment="1">
      <alignment horizontal="center" vertical="center"/>
    </xf>
    <xf numFmtId="0" fontId="8" fillId="3" borderId="8" xfId="0" applyFont="1" applyFill="1" applyBorder="1" applyAlignment="1">
      <alignment vertical="center"/>
    </xf>
    <xf numFmtId="9" fontId="8" fillId="3" borderId="7" xfId="1" applyFont="1" applyFill="1" applyBorder="1" applyAlignment="1">
      <alignment horizontal="center" vertical="center"/>
    </xf>
    <xf numFmtId="9" fontId="0" fillId="0" borderId="0" xfId="1" applyFont="1"/>
    <xf numFmtId="0" fontId="0" fillId="0" borderId="0" xfId="0" applyAlignment="1">
      <alignment vertical="top" wrapText="1"/>
    </xf>
    <xf numFmtId="0" fontId="0" fillId="5" borderId="0" xfId="0" applyFill="1" applyAlignment="1">
      <alignment vertical="top"/>
    </xf>
    <xf numFmtId="9" fontId="8" fillId="3" borderId="10" xfId="1" applyFont="1" applyFill="1" applyBorder="1" applyAlignment="1">
      <alignment horizontal="center" vertical="center"/>
    </xf>
    <xf numFmtId="0" fontId="0" fillId="0" borderId="0" xfId="0" applyAlignment="1">
      <alignment horizontal="center" vertical="top"/>
    </xf>
    <xf numFmtId="0" fontId="4" fillId="0" borderId="0" xfId="0" applyFont="1" applyAlignment="1">
      <alignment horizontal="center" vertical="center"/>
    </xf>
    <xf numFmtId="9" fontId="0" fillId="0" borderId="0" xfId="0" applyNumberFormat="1" applyAlignment="1">
      <alignment vertical="top"/>
    </xf>
    <xf numFmtId="164" fontId="0" fillId="0" borderId="0" xfId="1" applyNumberFormat="1" applyFont="1" applyBorder="1" applyAlignment="1">
      <alignment horizontal="center" vertical="top"/>
    </xf>
    <xf numFmtId="9" fontId="4" fillId="0" borderId="0" xfId="1" applyFont="1" applyBorder="1" applyAlignment="1">
      <alignment horizontal="center" vertical="center"/>
    </xf>
    <xf numFmtId="0" fontId="7" fillId="0" borderId="0" xfId="0" applyFont="1" applyAlignment="1">
      <alignment vertical="center"/>
    </xf>
    <xf numFmtId="0" fontId="1" fillId="0" borderId="0" xfId="0" applyFont="1" applyAlignment="1">
      <alignment vertical="top"/>
    </xf>
    <xf numFmtId="0" fontId="0" fillId="6" borderId="0" xfId="0" applyFill="1" applyAlignment="1">
      <alignment vertical="top"/>
    </xf>
    <xf numFmtId="0" fontId="0" fillId="6" borderId="0" xfId="0" applyFill="1" applyAlignment="1">
      <alignment horizontal="center" vertical="top"/>
    </xf>
    <xf numFmtId="2" fontId="0" fillId="6" borderId="0" xfId="0" applyNumberFormat="1" applyFill="1" applyAlignment="1">
      <alignment vertical="top"/>
    </xf>
    <xf numFmtId="2" fontId="0" fillId="0" borderId="0" xfId="0" applyNumberFormat="1" applyAlignment="1">
      <alignment vertical="top"/>
    </xf>
    <xf numFmtId="0" fontId="12" fillId="4" borderId="2" xfId="0" applyFont="1" applyFill="1" applyBorder="1" applyAlignment="1">
      <alignment horizontal="center"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9" fontId="9" fillId="3" borderId="7" xfId="1" applyFont="1" applyFill="1" applyBorder="1" applyAlignment="1">
      <alignment horizontal="center" vertical="center"/>
    </xf>
    <xf numFmtId="0" fontId="9" fillId="3" borderId="8" xfId="0" applyFont="1" applyFill="1" applyBorder="1" applyAlignment="1">
      <alignment vertical="center"/>
    </xf>
    <xf numFmtId="0" fontId="7" fillId="5" borderId="5" xfId="0" applyFont="1" applyFill="1" applyBorder="1" applyAlignment="1">
      <alignment vertical="center"/>
    </xf>
    <xf numFmtId="2" fontId="0" fillId="0" borderId="0" xfId="1" applyNumberFormat="1" applyFont="1" applyAlignment="1">
      <alignment vertical="top" wrapText="1"/>
    </xf>
    <xf numFmtId="9" fontId="15" fillId="3" borderId="13" xfId="1" applyFont="1" applyFill="1" applyBorder="1" applyAlignment="1">
      <alignment horizontal="center" vertical="center"/>
    </xf>
    <xf numFmtId="9" fontId="15" fillId="3" borderId="10" xfId="1" applyFont="1" applyFill="1" applyBorder="1" applyAlignment="1">
      <alignment horizontal="center" vertical="center"/>
    </xf>
    <xf numFmtId="0" fontId="8" fillId="3" borderId="7" xfId="0" applyFont="1" applyFill="1" applyBorder="1" applyAlignment="1">
      <alignment vertical="center" wrapText="1"/>
    </xf>
    <xf numFmtId="165" fontId="1" fillId="0" borderId="0" xfId="0" applyNumberFormat="1" applyFont="1" applyAlignment="1">
      <alignment horizontal="center" vertical="top"/>
    </xf>
    <xf numFmtId="165" fontId="1" fillId="0" borderId="0" xfId="0" applyNumberFormat="1" applyFont="1" applyAlignment="1">
      <alignment vertical="top"/>
    </xf>
    <xf numFmtId="9" fontId="8" fillId="5" borderId="0" xfId="1" applyFont="1" applyFill="1" applyBorder="1" applyAlignment="1">
      <alignment horizontal="center" vertical="center"/>
    </xf>
    <xf numFmtId="0" fontId="0" fillId="5" borderId="0" xfId="0" applyFill="1" applyAlignment="1">
      <alignment horizontal="center" vertical="top"/>
    </xf>
    <xf numFmtId="9" fontId="15" fillId="5" borderId="0" xfId="1" applyFont="1" applyFill="1" applyBorder="1" applyAlignment="1">
      <alignment horizontal="center" vertical="center"/>
    </xf>
    <xf numFmtId="2" fontId="0" fillId="0" borderId="2" xfId="1" applyNumberFormat="1" applyFont="1" applyBorder="1" applyAlignment="1">
      <alignment vertical="top" wrapText="1"/>
    </xf>
    <xf numFmtId="0" fontId="17" fillId="0" borderId="0" xfId="0" applyFont="1" applyAlignment="1">
      <alignment vertical="top" wrapText="1"/>
    </xf>
    <xf numFmtId="0" fontId="4" fillId="0" borderId="0" xfId="0" applyFont="1" applyAlignment="1">
      <alignment horizontal="center" vertical="center" wrapText="1"/>
    </xf>
    <xf numFmtId="2" fontId="0" fillId="0" borderId="0" xfId="0" applyNumberFormat="1" applyAlignment="1">
      <alignment vertical="top" wrapText="1"/>
    </xf>
    <xf numFmtId="9" fontId="8" fillId="3" borderId="13" xfId="1" applyFont="1" applyFill="1" applyBorder="1" applyAlignment="1">
      <alignment horizontal="center" vertical="center"/>
    </xf>
    <xf numFmtId="9" fontId="8" fillId="0" borderId="0" xfId="1" applyFont="1" applyFill="1" applyBorder="1" applyAlignment="1">
      <alignment horizontal="center" vertical="center"/>
    </xf>
    <xf numFmtId="0" fontId="0" fillId="0" borderId="13" xfId="0" applyBorder="1" applyAlignment="1">
      <alignment vertical="top" wrapText="1"/>
    </xf>
    <xf numFmtId="9" fontId="20" fillId="11" borderId="10" xfId="0" applyNumberFormat="1" applyFont="1" applyFill="1" applyBorder="1" applyAlignment="1">
      <alignment horizontal="center" vertical="center"/>
    </xf>
    <xf numFmtId="0" fontId="12" fillId="4" borderId="2" xfId="0" applyFont="1" applyFill="1" applyBorder="1" applyAlignment="1">
      <alignment horizontal="center" vertical="center" wrapText="1"/>
    </xf>
    <xf numFmtId="0" fontId="1" fillId="4" borderId="2" xfId="0" applyFont="1" applyFill="1" applyBorder="1" applyAlignment="1">
      <alignment vertical="top" wrapText="1"/>
    </xf>
    <xf numFmtId="0" fontId="4" fillId="0" borderId="0" xfId="0" applyFont="1" applyAlignment="1">
      <alignment horizontal="left" vertical="top"/>
    </xf>
    <xf numFmtId="0" fontId="11" fillId="5" borderId="0" xfId="0" applyFont="1" applyFill="1" applyAlignment="1">
      <alignment vertical="top"/>
    </xf>
    <xf numFmtId="0" fontId="12" fillId="5" borderId="0" xfId="0" applyFont="1" applyFill="1" applyAlignment="1">
      <alignment vertical="top"/>
    </xf>
    <xf numFmtId="9" fontId="12" fillId="5" borderId="0" xfId="1" applyFont="1" applyFill="1" applyAlignment="1">
      <alignment vertical="top"/>
    </xf>
    <xf numFmtId="0" fontId="9" fillId="5" borderId="0" xfId="0" applyFont="1" applyFill="1" applyAlignment="1">
      <alignment vertical="top"/>
    </xf>
    <xf numFmtId="9" fontId="7" fillId="5" borderId="0" xfId="1" applyFont="1" applyFill="1" applyAlignment="1">
      <alignment vertical="top"/>
    </xf>
    <xf numFmtId="0" fontId="7" fillId="5" borderId="0" xfId="0" applyFont="1" applyFill="1" applyAlignment="1">
      <alignment vertical="top"/>
    </xf>
    <xf numFmtId="0" fontId="7" fillId="5" borderId="0" xfId="0" applyFont="1" applyFill="1" applyAlignment="1">
      <alignment vertical="center"/>
    </xf>
    <xf numFmtId="0" fontId="0" fillId="5" borderId="0" xfId="0" applyFill="1"/>
    <xf numFmtId="0" fontId="0" fillId="5" borderId="0" xfId="0" applyFill="1" applyAlignment="1">
      <alignment vertical="top" wrapText="1"/>
    </xf>
    <xf numFmtId="9" fontId="0" fillId="5" borderId="0" xfId="1" applyFont="1" applyFill="1" applyAlignment="1">
      <alignment vertical="top"/>
    </xf>
    <xf numFmtId="9" fontId="0" fillId="5" borderId="17" xfId="1" applyFont="1" applyFill="1" applyBorder="1"/>
    <xf numFmtId="9" fontId="0" fillId="5" borderId="17" xfId="1" applyFont="1" applyFill="1" applyBorder="1" applyAlignment="1">
      <alignment vertical="top"/>
    </xf>
    <xf numFmtId="9" fontId="0" fillId="5" borderId="9" xfId="1" applyFont="1" applyFill="1" applyBorder="1"/>
    <xf numFmtId="9" fontId="0" fillId="5" borderId="3" xfId="1" applyFont="1" applyFill="1" applyBorder="1"/>
    <xf numFmtId="0" fontId="0" fillId="5" borderId="3" xfId="0" applyFill="1" applyBorder="1" applyAlignment="1">
      <alignment vertical="top" wrapText="1"/>
    </xf>
    <xf numFmtId="9" fontId="0" fillId="5" borderId="3" xfId="1" applyFont="1" applyFill="1" applyBorder="1" applyAlignment="1">
      <alignment vertical="top"/>
    </xf>
    <xf numFmtId="0" fontId="0" fillId="5" borderId="9" xfId="0" applyFill="1" applyBorder="1"/>
    <xf numFmtId="0" fontId="0" fillId="5" borderId="3" xfId="0" applyFill="1" applyBorder="1"/>
    <xf numFmtId="0" fontId="0" fillId="5" borderId="3" xfId="0" applyFill="1" applyBorder="1" applyAlignment="1">
      <alignment vertical="top"/>
    </xf>
    <xf numFmtId="0" fontId="0" fillId="5" borderId="11" xfId="0" applyFill="1" applyBorder="1" applyAlignment="1">
      <alignment vertical="top" wrapText="1"/>
    </xf>
    <xf numFmtId="0" fontId="0" fillId="5" borderId="36" xfId="0" applyFill="1" applyBorder="1" applyAlignment="1">
      <alignment vertical="top" wrapText="1"/>
    </xf>
    <xf numFmtId="0" fontId="0" fillId="5" borderId="37" xfId="0" applyFill="1" applyBorder="1" applyAlignment="1">
      <alignment vertical="top" wrapText="1"/>
    </xf>
    <xf numFmtId="0" fontId="0" fillId="5" borderId="38" xfId="0" applyFill="1" applyBorder="1" applyAlignment="1">
      <alignment vertical="top" wrapText="1"/>
    </xf>
    <xf numFmtId="0" fontId="0" fillId="5" borderId="9" xfId="0" applyFill="1" applyBorder="1" applyAlignment="1">
      <alignment vertical="top" wrapText="1"/>
    </xf>
    <xf numFmtId="0" fontId="0" fillId="5" borderId="38" xfId="0" applyFill="1" applyBorder="1" applyAlignment="1">
      <alignment vertical="top"/>
    </xf>
    <xf numFmtId="0" fontId="0" fillId="5" borderId="39" xfId="0" applyFill="1" applyBorder="1" applyAlignment="1">
      <alignment vertical="top" wrapText="1"/>
    </xf>
    <xf numFmtId="0" fontId="0" fillId="5" borderId="42" xfId="0" applyFill="1" applyBorder="1" applyAlignment="1">
      <alignment vertical="top" wrapText="1"/>
    </xf>
    <xf numFmtId="0" fontId="0" fillId="5" borderId="19" xfId="0" applyFill="1" applyBorder="1" applyAlignment="1">
      <alignment vertical="top" wrapText="1"/>
    </xf>
    <xf numFmtId="0" fontId="0" fillId="5" borderId="43" xfId="0" applyFill="1" applyBorder="1" applyAlignment="1">
      <alignment vertical="top" wrapText="1"/>
    </xf>
    <xf numFmtId="0" fontId="0" fillId="5" borderId="21" xfId="0" applyFill="1" applyBorder="1" applyAlignment="1">
      <alignment vertical="top" wrapText="1"/>
    </xf>
    <xf numFmtId="0" fontId="21" fillId="4" borderId="27" xfId="0" applyFont="1" applyFill="1" applyBorder="1" applyAlignment="1">
      <alignment vertical="top" wrapText="1"/>
    </xf>
    <xf numFmtId="0" fontId="12" fillId="4" borderId="28" xfId="0" applyFont="1" applyFill="1" applyBorder="1" applyAlignment="1">
      <alignment horizontal="center" vertical="top" wrapText="1"/>
    </xf>
    <xf numFmtId="2" fontId="0" fillId="0" borderId="27" xfId="1" applyNumberFormat="1" applyFont="1" applyBorder="1" applyAlignment="1">
      <alignment vertical="top" wrapText="1"/>
    </xf>
    <xf numFmtId="2" fontId="0" fillId="0" borderId="29" xfId="1" applyNumberFormat="1" applyFont="1" applyBorder="1" applyAlignment="1">
      <alignment vertical="top" wrapText="1"/>
    </xf>
    <xf numFmtId="2" fontId="0" fillId="0" borderId="30" xfId="1" applyNumberFormat="1" applyFont="1" applyBorder="1" applyAlignment="1">
      <alignment vertical="top" wrapText="1"/>
    </xf>
    <xf numFmtId="2" fontId="0" fillId="0" borderId="46" xfId="1" applyNumberFormat="1" applyFont="1" applyBorder="1" applyAlignment="1">
      <alignment vertical="top" wrapText="1"/>
    </xf>
    <xf numFmtId="0" fontId="0" fillId="5" borderId="5" xfId="0" applyFill="1" applyBorder="1" applyAlignment="1">
      <alignment vertical="top" wrapText="1"/>
    </xf>
    <xf numFmtId="0" fontId="0" fillId="5" borderId="47" xfId="0" applyFill="1" applyBorder="1" applyAlignment="1">
      <alignment vertical="top" wrapText="1"/>
    </xf>
    <xf numFmtId="2" fontId="0" fillId="0" borderId="40" xfId="1" applyNumberFormat="1" applyFont="1" applyBorder="1" applyAlignment="1">
      <alignment vertical="top" wrapText="1"/>
    </xf>
    <xf numFmtId="0" fontId="0" fillId="5" borderId="49" xfId="0" applyFill="1" applyBorder="1" applyAlignment="1">
      <alignment vertical="top" wrapText="1"/>
    </xf>
    <xf numFmtId="0" fontId="0" fillId="5" borderId="23" xfId="0" applyFill="1" applyBorder="1" applyAlignment="1">
      <alignment vertical="top" wrapText="1"/>
    </xf>
    <xf numFmtId="0" fontId="1" fillId="4" borderId="27" xfId="0" applyFont="1" applyFill="1" applyBorder="1" applyAlignment="1">
      <alignment vertical="top" wrapText="1"/>
    </xf>
    <xf numFmtId="0" fontId="1" fillId="4" borderId="29" xfId="0" applyFont="1" applyFill="1" applyBorder="1" applyAlignment="1">
      <alignment vertical="top" wrapText="1"/>
    </xf>
    <xf numFmtId="0" fontId="12" fillId="4" borderId="30" xfId="0" applyFont="1" applyFill="1" applyBorder="1" applyAlignment="1">
      <alignment horizontal="center" vertical="top" wrapText="1"/>
    </xf>
    <xf numFmtId="0" fontId="1" fillId="4" borderId="30" xfId="0" applyFont="1" applyFill="1" applyBorder="1" applyAlignment="1">
      <alignment vertical="top"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top" wrapText="1"/>
    </xf>
    <xf numFmtId="14" fontId="21" fillId="5" borderId="0" xfId="0" applyNumberFormat="1" applyFont="1" applyFill="1" applyAlignment="1">
      <alignment vertical="top"/>
    </xf>
    <xf numFmtId="0" fontId="17" fillId="5" borderId="0" xfId="0" applyFont="1" applyFill="1" applyAlignment="1">
      <alignment vertical="top" wrapText="1"/>
    </xf>
    <xf numFmtId="0" fontId="0" fillId="5" borderId="52" xfId="0" applyFill="1" applyBorder="1"/>
    <xf numFmtId="0" fontId="0" fillId="5" borderId="57" xfId="0" applyFill="1" applyBorder="1"/>
    <xf numFmtId="0" fontId="0" fillId="5" borderId="20" xfId="0" applyFill="1" applyBorder="1"/>
    <xf numFmtId="0" fontId="0" fillId="5" borderId="20" xfId="0" applyFill="1" applyBorder="1" applyAlignment="1">
      <alignment vertical="top"/>
    </xf>
    <xf numFmtId="0" fontId="0" fillId="5" borderId="57" xfId="0" applyFill="1" applyBorder="1" applyAlignment="1">
      <alignment vertical="top"/>
    </xf>
    <xf numFmtId="0" fontId="0" fillId="5" borderId="57" xfId="0" applyFill="1" applyBorder="1" applyAlignment="1">
      <alignment vertical="top" wrapText="1"/>
    </xf>
    <xf numFmtId="0" fontId="0" fillId="5" borderId="22" xfId="0" applyFill="1" applyBorder="1" applyAlignment="1">
      <alignment vertical="top"/>
    </xf>
    <xf numFmtId="0" fontId="0" fillId="5" borderId="40" xfId="0" applyFill="1" applyBorder="1" applyAlignment="1">
      <alignment vertical="top" wrapText="1"/>
    </xf>
    <xf numFmtId="9" fontId="7" fillId="5" borderId="5" xfId="1" applyFont="1" applyFill="1" applyBorder="1" applyAlignment="1">
      <alignment horizontal="center" vertical="center"/>
    </xf>
    <xf numFmtId="0" fontId="4" fillId="5" borderId="0" xfId="0" applyFont="1" applyFill="1" applyAlignment="1">
      <alignment vertical="center"/>
    </xf>
    <xf numFmtId="2" fontId="0" fillId="0" borderId="0" xfId="1" applyNumberFormat="1" applyFont="1" applyBorder="1" applyAlignment="1">
      <alignment vertical="top" wrapText="1"/>
    </xf>
    <xf numFmtId="0" fontId="21" fillId="4" borderId="24" xfId="0" applyFont="1" applyFill="1" applyBorder="1" applyAlignment="1">
      <alignment vertical="top" wrapText="1"/>
    </xf>
    <xf numFmtId="0" fontId="12" fillId="4" borderId="25" xfId="0" applyFont="1" applyFill="1" applyBorder="1" applyAlignment="1">
      <alignment horizontal="center" vertical="top" wrapText="1"/>
    </xf>
    <xf numFmtId="0" fontId="21" fillId="4" borderId="25" xfId="0" applyFont="1" applyFill="1" applyBorder="1" applyAlignment="1">
      <alignment vertical="top" wrapText="1"/>
    </xf>
    <xf numFmtId="0" fontId="12" fillId="8" borderId="26" xfId="0" applyFont="1" applyFill="1" applyBorder="1" applyAlignment="1">
      <alignment horizontal="center" vertical="top" wrapText="1"/>
    </xf>
    <xf numFmtId="0" fontId="0" fillId="5" borderId="60" xfId="0" applyFill="1" applyBorder="1" applyAlignment="1">
      <alignment vertical="top" wrapText="1"/>
    </xf>
    <xf numFmtId="0" fontId="17" fillId="5" borderId="38" xfId="0" applyFont="1" applyFill="1" applyBorder="1" applyAlignment="1">
      <alignment vertical="top" wrapText="1"/>
    </xf>
    <xf numFmtId="9" fontId="0" fillId="5" borderId="38" xfId="1" applyFont="1" applyFill="1" applyBorder="1" applyAlignment="1">
      <alignment vertical="top"/>
    </xf>
    <xf numFmtId="9" fontId="0" fillId="5" borderId="39" xfId="1" applyFont="1" applyFill="1" applyBorder="1" applyAlignment="1">
      <alignment vertical="top"/>
    </xf>
    <xf numFmtId="0" fontId="0" fillId="5" borderId="40" xfId="0" applyFill="1" applyBorder="1" applyAlignment="1">
      <alignment vertical="top"/>
    </xf>
    <xf numFmtId="0" fontId="17" fillId="5" borderId="40" xfId="0" applyFont="1" applyFill="1" applyBorder="1" applyAlignment="1">
      <alignment vertical="top" wrapText="1"/>
    </xf>
    <xf numFmtId="9" fontId="0" fillId="5" borderId="40" xfId="1" applyFont="1" applyFill="1" applyBorder="1" applyAlignment="1">
      <alignment vertical="top"/>
    </xf>
    <xf numFmtId="0" fontId="17" fillId="5" borderId="11" xfId="0" applyFont="1" applyFill="1" applyBorder="1" applyAlignment="1">
      <alignment vertical="top" wrapText="1"/>
    </xf>
    <xf numFmtId="0" fontId="0" fillId="5" borderId="46" xfId="0" applyFill="1" applyBorder="1" applyAlignment="1">
      <alignment vertical="top"/>
    </xf>
    <xf numFmtId="0" fontId="0" fillId="5" borderId="61" xfId="0" applyFill="1" applyBorder="1" applyAlignment="1">
      <alignment vertical="top"/>
    </xf>
    <xf numFmtId="0" fontId="17" fillId="5" borderId="60" xfId="0" applyFont="1" applyFill="1" applyBorder="1" applyAlignment="1">
      <alignment vertical="top" wrapText="1"/>
    </xf>
    <xf numFmtId="9" fontId="0" fillId="5" borderId="60" xfId="1" applyFont="1" applyFill="1" applyBorder="1" applyAlignment="1">
      <alignment vertical="top"/>
    </xf>
    <xf numFmtId="0" fontId="0" fillId="5" borderId="60" xfId="0" applyFill="1" applyBorder="1" applyAlignment="1">
      <alignment vertical="top"/>
    </xf>
    <xf numFmtId="0" fontId="0" fillId="5" borderId="62" xfId="0" applyFill="1" applyBorder="1" applyAlignment="1">
      <alignment vertical="top"/>
    </xf>
    <xf numFmtId="2" fontId="0" fillId="0" borderId="35" xfId="1" applyNumberFormat="1" applyFont="1" applyBorder="1" applyAlignment="1">
      <alignment vertical="top" wrapText="1"/>
    </xf>
    <xf numFmtId="0" fontId="1" fillId="5" borderId="53" xfId="0" applyFont="1" applyFill="1" applyBorder="1" applyAlignment="1">
      <alignment vertical="top"/>
    </xf>
    <xf numFmtId="0" fontId="17" fillId="5" borderId="13" xfId="0" applyFont="1" applyFill="1" applyBorder="1" applyAlignment="1">
      <alignment vertical="top" wrapText="1"/>
    </xf>
    <xf numFmtId="9" fontId="0" fillId="5" borderId="13" xfId="1" applyFont="1" applyFill="1" applyBorder="1" applyAlignment="1">
      <alignment vertical="top"/>
    </xf>
    <xf numFmtId="0" fontId="0" fillId="5" borderId="13" xfId="0" applyFill="1" applyBorder="1" applyAlignment="1">
      <alignment vertical="top"/>
    </xf>
    <xf numFmtId="0" fontId="21" fillId="4" borderId="12" xfId="0" applyFont="1" applyFill="1" applyBorder="1" applyAlignment="1">
      <alignment vertical="top" wrapText="1"/>
    </xf>
    <xf numFmtId="0" fontId="12" fillId="4" borderId="7" xfId="0" applyFont="1" applyFill="1" applyBorder="1" applyAlignment="1">
      <alignment horizontal="center" vertical="top" wrapText="1"/>
    </xf>
    <xf numFmtId="0" fontId="21" fillId="4" borderId="7" xfId="0" applyFont="1" applyFill="1" applyBorder="1" applyAlignment="1">
      <alignment vertical="top" wrapText="1"/>
    </xf>
    <xf numFmtId="0" fontId="12" fillId="8" borderId="8" xfId="0" applyFont="1" applyFill="1" applyBorder="1" applyAlignment="1">
      <alignment horizontal="center" vertical="top" wrapText="1"/>
    </xf>
    <xf numFmtId="0" fontId="0" fillId="5" borderId="4" xfId="0" applyFill="1" applyBorder="1" applyAlignment="1">
      <alignment vertical="top" wrapText="1"/>
    </xf>
    <xf numFmtId="0" fontId="12" fillId="4" borderId="12" xfId="0" applyFont="1" applyFill="1" applyBorder="1" applyAlignment="1">
      <alignment horizontal="center" vertical="top" wrapText="1"/>
    </xf>
    <xf numFmtId="0" fontId="21" fillId="4" borderId="30" xfId="0" applyFont="1" applyFill="1" applyBorder="1" applyAlignment="1">
      <alignment vertical="top" wrapText="1"/>
    </xf>
    <xf numFmtId="0" fontId="0" fillId="5" borderId="20" xfId="0" applyFill="1" applyBorder="1" applyAlignment="1">
      <alignment vertical="top" wrapText="1"/>
    </xf>
    <xf numFmtId="0" fontId="21" fillId="4" borderId="6" xfId="0" applyFont="1" applyFill="1" applyBorder="1" applyAlignment="1">
      <alignment vertical="top" wrapText="1"/>
    </xf>
    <xf numFmtId="2" fontId="0" fillId="0" borderId="44" xfId="1" applyNumberFormat="1" applyFont="1" applyBorder="1" applyAlignment="1">
      <alignment vertical="top" wrapText="1"/>
    </xf>
    <xf numFmtId="9" fontId="0" fillId="5" borderId="14" xfId="1" applyFont="1" applyFill="1" applyBorder="1" applyAlignment="1">
      <alignment vertical="top"/>
    </xf>
    <xf numFmtId="0" fontId="0" fillId="5" borderId="49" xfId="0" applyFill="1" applyBorder="1" applyAlignment="1">
      <alignment vertical="top"/>
    </xf>
    <xf numFmtId="0" fontId="0" fillId="5" borderId="58" xfId="0" applyFill="1" applyBorder="1" applyAlignment="1">
      <alignment vertical="top" wrapText="1"/>
    </xf>
    <xf numFmtId="0" fontId="0" fillId="0" borderId="0" xfId="0" applyAlignment="1">
      <alignment vertical="center"/>
    </xf>
    <xf numFmtId="0" fontId="18" fillId="5" borderId="0" xfId="0" applyFont="1" applyFill="1" applyAlignment="1">
      <alignment vertical="center" wrapText="1"/>
    </xf>
    <xf numFmtId="0" fontId="0" fillId="5" borderId="0" xfId="0" applyFill="1" applyAlignment="1">
      <alignment vertical="center" wrapText="1"/>
    </xf>
    <xf numFmtId="9" fontId="0" fillId="5" borderId="5" xfId="1" applyFont="1" applyFill="1" applyBorder="1" applyAlignment="1">
      <alignment vertical="center"/>
    </xf>
    <xf numFmtId="0" fontId="0" fillId="5" borderId="5" xfId="0" applyFill="1" applyBorder="1" applyAlignment="1">
      <alignment vertical="center"/>
    </xf>
    <xf numFmtId="0" fontId="0" fillId="5" borderId="53" xfId="0" applyFill="1" applyBorder="1" applyAlignment="1">
      <alignment wrapText="1"/>
    </xf>
    <xf numFmtId="0" fontId="0" fillId="5" borderId="13" xfId="0" applyFill="1" applyBorder="1" applyAlignment="1">
      <alignment vertical="top" wrapText="1"/>
    </xf>
    <xf numFmtId="0" fontId="0" fillId="5" borderId="54" xfId="0" applyFill="1" applyBorder="1" applyAlignment="1">
      <alignment vertical="top" wrapText="1"/>
    </xf>
    <xf numFmtId="0" fontId="0" fillId="5" borderId="21" xfId="0" applyFill="1" applyBorder="1" applyAlignment="1">
      <alignment vertical="center" wrapText="1"/>
    </xf>
    <xf numFmtId="0" fontId="1" fillId="5" borderId="22" xfId="0" applyFont="1" applyFill="1" applyBorder="1" applyAlignment="1">
      <alignment vertical="center"/>
    </xf>
    <xf numFmtId="0" fontId="17" fillId="5" borderId="5" xfId="0" applyFont="1" applyFill="1" applyBorder="1" applyAlignment="1">
      <alignment vertical="center" wrapText="1"/>
    </xf>
    <xf numFmtId="0" fontId="21" fillId="4" borderId="58" xfId="0" applyFont="1" applyFill="1" applyBorder="1" applyAlignment="1">
      <alignment vertical="center" wrapText="1"/>
    </xf>
    <xf numFmtId="0" fontId="12" fillId="4" borderId="5" xfId="0" applyFont="1" applyFill="1" applyBorder="1" applyAlignment="1">
      <alignment horizontal="center" vertical="center" wrapText="1"/>
    </xf>
    <xf numFmtId="0" fontId="21" fillId="4" borderId="4" xfId="0" applyFont="1" applyFill="1" applyBorder="1" applyAlignment="1">
      <alignment vertical="center" wrapText="1"/>
    </xf>
    <xf numFmtId="0" fontId="12" fillId="8" borderId="49" xfId="0" applyFont="1" applyFill="1" applyBorder="1" applyAlignment="1">
      <alignment horizontal="center" vertical="center" wrapText="1"/>
    </xf>
    <xf numFmtId="0" fontId="0" fillId="5" borderId="18" xfId="0" applyFill="1" applyBorder="1"/>
    <xf numFmtId="0" fontId="17" fillId="5" borderId="5" xfId="0" applyFont="1" applyFill="1" applyBorder="1" applyAlignment="1">
      <alignment vertical="top" wrapText="1"/>
    </xf>
    <xf numFmtId="9" fontId="0" fillId="5" borderId="5" xfId="1" applyFont="1" applyFill="1" applyBorder="1" applyAlignment="1">
      <alignment vertical="top"/>
    </xf>
    <xf numFmtId="0" fontId="0" fillId="5" borderId="5" xfId="0" applyFill="1" applyBorder="1" applyAlignment="1">
      <alignment vertical="top"/>
    </xf>
    <xf numFmtId="9" fontId="0" fillId="5" borderId="10" xfId="1" applyFont="1" applyFill="1" applyBorder="1"/>
    <xf numFmtId="9" fontId="0" fillId="5" borderId="7" xfId="1" applyFont="1" applyFill="1" applyBorder="1"/>
    <xf numFmtId="9" fontId="0" fillId="5" borderId="3" xfId="1" applyFont="1" applyFill="1" applyBorder="1" applyAlignment="1">
      <alignment vertical="center"/>
    </xf>
    <xf numFmtId="9" fontId="0" fillId="5" borderId="4" xfId="1" applyFont="1" applyFill="1" applyBorder="1" applyAlignment="1">
      <alignment vertical="top"/>
    </xf>
    <xf numFmtId="0" fontId="0" fillId="5" borderId="54" xfId="0" applyFill="1" applyBorder="1"/>
    <xf numFmtId="164" fontId="0" fillId="5" borderId="21" xfId="0" applyNumberFormat="1" applyFill="1" applyBorder="1" applyAlignment="1">
      <alignment vertical="center"/>
    </xf>
    <xf numFmtId="0" fontId="0" fillId="5" borderId="19" xfId="0" applyFill="1" applyBorder="1"/>
    <xf numFmtId="0" fontId="0" fillId="5" borderId="21" xfId="0" applyFill="1" applyBorder="1"/>
    <xf numFmtId="0" fontId="0" fillId="5" borderId="21" xfId="0" applyFill="1" applyBorder="1" applyAlignment="1">
      <alignment vertical="top"/>
    </xf>
    <xf numFmtId="0" fontId="0" fillId="5" borderId="23" xfId="0" applyFill="1" applyBorder="1" applyAlignment="1">
      <alignment vertical="top"/>
    </xf>
    <xf numFmtId="0" fontId="0" fillId="5" borderId="6" xfId="0" applyFill="1" applyBorder="1" applyAlignment="1">
      <alignment vertical="top" wrapText="1"/>
    </xf>
    <xf numFmtId="0" fontId="0" fillId="5" borderId="43" xfId="0" applyFill="1" applyBorder="1" applyAlignment="1">
      <alignment vertical="center" wrapText="1"/>
    </xf>
    <xf numFmtId="0" fontId="0" fillId="5" borderId="7" xfId="0" applyFill="1" applyBorder="1" applyAlignment="1">
      <alignment vertical="top" wrapText="1"/>
    </xf>
    <xf numFmtId="0" fontId="0" fillId="5" borderId="3" xfId="0" applyFill="1" applyBorder="1" applyAlignment="1">
      <alignment vertical="center" wrapText="1"/>
    </xf>
    <xf numFmtId="0" fontId="19" fillId="5" borderId="0" xfId="0" applyFont="1" applyFill="1" applyAlignment="1">
      <alignment vertical="top" wrapText="1"/>
    </xf>
    <xf numFmtId="0" fontId="12" fillId="8" borderId="25" xfId="0" applyFont="1" applyFill="1" applyBorder="1" applyAlignment="1">
      <alignment horizontal="center" vertical="top" wrapText="1"/>
    </xf>
    <xf numFmtId="164" fontId="0" fillId="5" borderId="54" xfId="0" applyNumberFormat="1" applyFill="1" applyBorder="1"/>
    <xf numFmtId="0" fontId="18" fillId="5" borderId="10" xfId="0" applyFont="1" applyFill="1" applyBorder="1" applyAlignment="1">
      <alignment vertical="top" wrapText="1"/>
    </xf>
    <xf numFmtId="0" fontId="18" fillId="5" borderId="7" xfId="0" applyFont="1" applyFill="1" applyBorder="1" applyAlignment="1">
      <alignment vertical="top" wrapText="1"/>
    </xf>
    <xf numFmtId="0" fontId="0" fillId="7" borderId="6" xfId="0" applyFill="1" applyBorder="1" applyAlignment="1">
      <alignment vertical="top" wrapText="1"/>
    </xf>
    <xf numFmtId="0" fontId="0" fillId="0" borderId="8" xfId="0" applyBorder="1" applyAlignment="1">
      <alignment vertical="top" wrapText="1"/>
    </xf>
    <xf numFmtId="2" fontId="0" fillId="0" borderId="20" xfId="1" applyNumberFormat="1" applyFont="1" applyBorder="1" applyAlignment="1">
      <alignment vertical="top" wrapText="1"/>
    </xf>
    <xf numFmtId="2" fontId="0" fillId="0" borderId="22" xfId="1" applyNumberFormat="1" applyFont="1" applyBorder="1" applyAlignment="1">
      <alignment vertical="top" wrapText="1"/>
    </xf>
    <xf numFmtId="2" fontId="0" fillId="0" borderId="5" xfId="1" applyNumberFormat="1" applyFont="1" applyBorder="1" applyAlignment="1">
      <alignment vertical="top" wrapText="1"/>
    </xf>
    <xf numFmtId="0" fontId="0" fillId="5" borderId="18" xfId="0" applyFill="1" applyBorder="1" applyAlignment="1">
      <alignment vertical="top" wrapText="1"/>
    </xf>
    <xf numFmtId="0" fontId="0" fillId="0" borderId="6" xfId="0" applyBorder="1" applyAlignment="1">
      <alignment vertical="top" wrapText="1"/>
    </xf>
    <xf numFmtId="0" fontId="0" fillId="9" borderId="6" xfId="0" applyFill="1" applyBorder="1" applyAlignment="1">
      <alignment vertical="top" wrapText="1"/>
    </xf>
    <xf numFmtId="2" fontId="0" fillId="0" borderId="61" xfId="1" applyNumberFormat="1" applyFont="1" applyBorder="1" applyAlignment="1">
      <alignment vertical="top" wrapText="1"/>
    </xf>
    <xf numFmtId="2" fontId="0" fillId="0" borderId="60" xfId="1" applyNumberFormat="1" applyFont="1" applyBorder="1" applyAlignment="1">
      <alignment vertical="top" wrapText="1"/>
    </xf>
    <xf numFmtId="0" fontId="0" fillId="0" borderId="54" xfId="0" applyBorder="1" applyAlignment="1">
      <alignment vertical="top" wrapText="1"/>
    </xf>
    <xf numFmtId="2" fontId="0" fillId="0" borderId="38" xfId="1" applyNumberFormat="1" applyFont="1" applyBorder="1" applyAlignment="1">
      <alignment vertical="top" wrapText="1"/>
    </xf>
    <xf numFmtId="0" fontId="21" fillId="4" borderId="13" xfId="0" applyFont="1" applyFill="1" applyBorder="1" applyAlignment="1">
      <alignment vertical="top" wrapText="1"/>
    </xf>
    <xf numFmtId="0" fontId="12" fillId="8" borderId="7" xfId="0" applyFont="1" applyFill="1" applyBorder="1" applyAlignment="1">
      <alignment horizontal="center" vertical="top" wrapText="1"/>
    </xf>
    <xf numFmtId="0" fontId="12" fillId="8" borderId="54" xfId="0" applyFont="1" applyFill="1" applyBorder="1" applyAlignment="1">
      <alignment horizontal="center" vertical="top" wrapText="1"/>
    </xf>
    <xf numFmtId="0" fontId="0" fillId="5" borderId="54" xfId="0" applyFill="1" applyBorder="1" applyAlignment="1">
      <alignment vertical="top"/>
    </xf>
    <xf numFmtId="0" fontId="0" fillId="5" borderId="64" xfId="0" applyFill="1" applyBorder="1" applyAlignment="1">
      <alignment vertical="top"/>
    </xf>
    <xf numFmtId="0" fontId="0" fillId="5" borderId="65" xfId="0" applyFill="1" applyBorder="1" applyAlignment="1">
      <alignment vertical="top" wrapText="1"/>
    </xf>
    <xf numFmtId="9" fontId="0" fillId="5" borderId="65" xfId="1" applyFont="1" applyFill="1" applyBorder="1" applyAlignment="1">
      <alignment vertical="top"/>
    </xf>
    <xf numFmtId="0" fontId="0" fillId="5" borderId="66" xfId="0" applyFill="1" applyBorder="1" applyAlignment="1">
      <alignment vertical="top"/>
    </xf>
    <xf numFmtId="0" fontId="0" fillId="5" borderId="50" xfId="0" applyFill="1" applyBorder="1" applyAlignment="1">
      <alignment vertical="top"/>
    </xf>
    <xf numFmtId="0" fontId="0" fillId="10" borderId="53" xfId="0" applyFill="1" applyBorder="1" applyAlignment="1">
      <alignment vertical="top" wrapText="1"/>
    </xf>
    <xf numFmtId="9" fontId="7" fillId="0" borderId="0" xfId="1" applyFont="1" applyBorder="1" applyAlignment="1">
      <alignment horizontal="center" vertical="center"/>
    </xf>
    <xf numFmtId="0" fontId="12" fillId="4" borderId="26" xfId="0" applyFont="1" applyFill="1" applyBorder="1" applyAlignment="1">
      <alignment horizontal="center" vertical="top" wrapText="1"/>
    </xf>
    <xf numFmtId="0" fontId="0" fillId="5" borderId="6" xfId="0" applyFill="1" applyBorder="1"/>
    <xf numFmtId="164" fontId="0" fillId="5" borderId="8" xfId="0" applyNumberFormat="1" applyFill="1" applyBorder="1"/>
    <xf numFmtId="0" fontId="0" fillId="5" borderId="22" xfId="0" applyFill="1" applyBorder="1" applyAlignment="1">
      <alignment vertical="top" wrapText="1"/>
    </xf>
    <xf numFmtId="2" fontId="0" fillId="0" borderId="43" xfId="1" applyNumberFormat="1" applyFont="1" applyBorder="1" applyAlignment="1">
      <alignment vertical="top" wrapText="1"/>
    </xf>
    <xf numFmtId="2" fontId="0" fillId="0" borderId="58" xfId="1" applyNumberFormat="1" applyFont="1" applyBorder="1" applyAlignment="1">
      <alignment vertical="top" wrapText="1"/>
    </xf>
    <xf numFmtId="2" fontId="0" fillId="0" borderId="3" xfId="1" applyNumberFormat="1" applyFont="1" applyBorder="1" applyAlignment="1">
      <alignment vertical="top" wrapText="1"/>
    </xf>
    <xf numFmtId="2" fontId="0" fillId="0" borderId="4" xfId="1" applyNumberFormat="1" applyFont="1" applyBorder="1" applyAlignment="1">
      <alignment vertical="top" wrapText="1"/>
    </xf>
    <xf numFmtId="2" fontId="0" fillId="0" borderId="37" xfId="1" applyNumberFormat="1" applyFont="1" applyBorder="1" applyAlignment="1">
      <alignment vertical="top" wrapText="1"/>
    </xf>
    <xf numFmtId="2" fontId="0" fillId="0" borderId="47" xfId="1" applyNumberFormat="1" applyFont="1" applyBorder="1" applyAlignment="1">
      <alignment vertical="top" wrapText="1"/>
    </xf>
    <xf numFmtId="0" fontId="0" fillId="5" borderId="63" xfId="0" applyFill="1" applyBorder="1" applyAlignment="1">
      <alignment vertical="top"/>
    </xf>
    <xf numFmtId="0" fontId="0" fillId="5" borderId="45" xfId="0" applyFill="1" applyBorder="1" applyAlignment="1">
      <alignment vertical="top"/>
    </xf>
    <xf numFmtId="0" fontId="12" fillId="4" borderId="54" xfId="0" applyFont="1" applyFill="1" applyBorder="1" applyAlignment="1">
      <alignment horizontal="center" vertical="top" wrapText="1"/>
    </xf>
    <xf numFmtId="0" fontId="0" fillId="5" borderId="18" xfId="0" applyFill="1" applyBorder="1" applyAlignment="1">
      <alignment wrapText="1"/>
    </xf>
    <xf numFmtId="9" fontId="7" fillId="5" borderId="0" xfId="1" applyFont="1" applyFill="1" applyBorder="1" applyAlignment="1">
      <alignment horizontal="center" vertical="center"/>
    </xf>
    <xf numFmtId="0" fontId="0" fillId="5" borderId="42" xfId="0" applyFill="1" applyBorder="1" applyAlignment="1">
      <alignment wrapText="1"/>
    </xf>
    <xf numFmtId="0" fontId="0" fillId="5" borderId="43" xfId="0" applyFill="1" applyBorder="1"/>
    <xf numFmtId="0" fontId="0" fillId="5" borderId="43" xfId="0" applyFill="1" applyBorder="1" applyAlignment="1">
      <alignment vertical="top"/>
    </xf>
    <xf numFmtId="0" fontId="0" fillId="5" borderId="58" xfId="0" applyFill="1" applyBorder="1" applyAlignment="1">
      <alignment vertical="top"/>
    </xf>
    <xf numFmtId="0" fontId="0" fillId="5" borderId="59" xfId="0" applyFill="1" applyBorder="1" applyAlignment="1">
      <alignment vertical="top"/>
    </xf>
    <xf numFmtId="0" fontId="0" fillId="5" borderId="51" xfId="0" applyFill="1" applyBorder="1" applyAlignment="1">
      <alignment vertical="top"/>
    </xf>
    <xf numFmtId="9" fontId="3" fillId="5" borderId="13" xfId="1" applyFont="1" applyFill="1" applyBorder="1" applyAlignment="1">
      <alignment vertical="top"/>
    </xf>
    <xf numFmtId="0" fontId="21" fillId="4" borderId="53" xfId="0" applyFont="1" applyFill="1" applyBorder="1" applyAlignment="1">
      <alignment vertical="top" wrapText="1"/>
    </xf>
    <xf numFmtId="0" fontId="19" fillId="5" borderId="0" xfId="0" applyFont="1" applyFill="1" applyAlignment="1">
      <alignment vertical="top"/>
    </xf>
    <xf numFmtId="0" fontId="18" fillId="5" borderId="53" xfId="0" applyFont="1" applyFill="1" applyBorder="1" applyAlignment="1">
      <alignment vertical="top" wrapText="1"/>
    </xf>
    <xf numFmtId="164" fontId="0" fillId="5" borderId="13" xfId="0" applyNumberFormat="1" applyFill="1" applyBorder="1"/>
    <xf numFmtId="0" fontId="1" fillId="5" borderId="13" xfId="0" applyFont="1" applyFill="1" applyBorder="1" applyAlignment="1">
      <alignment vertical="top" wrapText="1"/>
    </xf>
    <xf numFmtId="0" fontId="1" fillId="5" borderId="54" xfId="0" applyFont="1" applyFill="1" applyBorder="1" applyAlignment="1">
      <alignment vertical="top" wrapText="1"/>
    </xf>
    <xf numFmtId="0" fontId="1" fillId="5" borderId="53" xfId="0" applyFont="1" applyFill="1" applyBorder="1" applyAlignment="1">
      <alignment vertical="top" wrapText="1"/>
    </xf>
    <xf numFmtId="0" fontId="0" fillId="5" borderId="53" xfId="0" applyFill="1" applyBorder="1" applyAlignment="1">
      <alignment vertical="top" wrapText="1"/>
    </xf>
    <xf numFmtId="0" fontId="0" fillId="5" borderId="36" xfId="0" applyFill="1" applyBorder="1" applyAlignment="1">
      <alignment wrapText="1"/>
    </xf>
    <xf numFmtId="0" fontId="0" fillId="5" borderId="37" xfId="0" applyFill="1" applyBorder="1"/>
    <xf numFmtId="0" fontId="0" fillId="5" borderId="37" xfId="0" applyFill="1" applyBorder="1" applyAlignment="1">
      <alignment vertical="top"/>
    </xf>
    <xf numFmtId="0" fontId="0" fillId="5" borderId="47" xfId="0" applyFill="1" applyBorder="1" applyAlignment="1">
      <alignment vertical="top"/>
    </xf>
    <xf numFmtId="0" fontId="1" fillId="5" borderId="7" xfId="0" applyFont="1" applyFill="1" applyBorder="1"/>
    <xf numFmtId="0" fontId="1" fillId="5" borderId="7" xfId="0" applyFont="1" applyFill="1" applyBorder="1" applyAlignment="1">
      <alignment vertical="top"/>
    </xf>
    <xf numFmtId="9" fontId="3" fillId="5" borderId="7" xfId="1" applyFont="1" applyFill="1" applyBorder="1"/>
    <xf numFmtId="0" fontId="0" fillId="5" borderId="7" xfId="0" applyFill="1" applyBorder="1"/>
    <xf numFmtId="0" fontId="0" fillId="5" borderId="7" xfId="0" applyFill="1" applyBorder="1" applyAlignment="1">
      <alignment vertical="top"/>
    </xf>
    <xf numFmtId="9" fontId="0" fillId="5" borderId="54" xfId="1" applyFont="1" applyFill="1" applyBorder="1"/>
    <xf numFmtId="9" fontId="0" fillId="5" borderId="54" xfId="1" applyFont="1" applyFill="1" applyBorder="1" applyAlignment="1">
      <alignment vertical="top"/>
    </xf>
    <xf numFmtId="0" fontId="21" fillId="4" borderId="29" xfId="0" applyFont="1" applyFill="1" applyBorder="1" applyAlignment="1">
      <alignment vertical="top" wrapText="1"/>
    </xf>
    <xf numFmtId="2" fontId="0" fillId="0" borderId="62" xfId="1" applyNumberFormat="1" applyFont="1" applyBorder="1" applyAlignment="1">
      <alignment vertical="top" wrapText="1"/>
    </xf>
    <xf numFmtId="0" fontId="7" fillId="0" borderId="55" xfId="0" applyFont="1" applyBorder="1" applyAlignment="1">
      <alignment vertical="center" wrapText="1"/>
    </xf>
    <xf numFmtId="0" fontId="7" fillId="0" borderId="48" xfId="0" applyFont="1" applyBorder="1" applyAlignment="1">
      <alignment vertical="center" wrapText="1"/>
    </xf>
    <xf numFmtId="0" fontId="0" fillId="5" borderId="8" xfId="0" applyFill="1" applyBorder="1"/>
    <xf numFmtId="9" fontId="4" fillId="5" borderId="0" xfId="1" applyFont="1" applyFill="1" applyAlignment="1">
      <alignment vertical="top"/>
    </xf>
    <xf numFmtId="0" fontId="4" fillId="5" borderId="0" xfId="0" applyFont="1" applyFill="1" applyAlignment="1">
      <alignment vertical="top"/>
    </xf>
    <xf numFmtId="0" fontId="22" fillId="4" borderId="24" xfId="0" applyFont="1" applyFill="1" applyBorder="1" applyAlignment="1">
      <alignment vertical="top" wrapText="1"/>
    </xf>
    <xf numFmtId="0" fontId="22" fillId="4" borderId="25" xfId="0" applyFont="1" applyFill="1" applyBorder="1" applyAlignment="1">
      <alignment vertical="top"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4" fillId="5" borderId="0" xfId="0" applyFont="1" applyFill="1" applyAlignment="1">
      <alignment vertical="center" wrapText="1"/>
    </xf>
    <xf numFmtId="9" fontId="4" fillId="5" borderId="0" xfId="1" applyFont="1" applyFill="1" applyBorder="1" applyAlignment="1">
      <alignment horizontal="center" vertical="center"/>
    </xf>
    <xf numFmtId="14" fontId="8" fillId="0" borderId="0" xfId="0" applyNumberFormat="1" applyFont="1" applyAlignment="1">
      <alignment vertical="top"/>
    </xf>
    <xf numFmtId="0" fontId="18" fillId="5" borderId="12" xfId="0" applyFont="1" applyFill="1" applyBorder="1" applyAlignment="1">
      <alignment vertical="top" wrapText="1"/>
    </xf>
    <xf numFmtId="0" fontId="0" fillId="5" borderId="42" xfId="0" applyFill="1" applyBorder="1"/>
    <xf numFmtId="9" fontId="9" fillId="3" borderId="10" xfId="1" applyFont="1" applyFill="1" applyBorder="1" applyAlignment="1">
      <alignment horizontal="center" vertical="center"/>
    </xf>
    <xf numFmtId="9" fontId="9" fillId="3" borderId="13" xfId="1" applyFont="1" applyFill="1" applyBorder="1" applyAlignment="1">
      <alignment horizontal="center" vertical="center"/>
    </xf>
    <xf numFmtId="0" fontId="11" fillId="5" borderId="0" xfId="0" applyFont="1" applyFill="1" applyAlignment="1" applyProtection="1">
      <alignment vertical="top"/>
      <protection locked="0"/>
    </xf>
    <xf numFmtId="0" fontId="12" fillId="5" borderId="0" xfId="0" applyFont="1" applyFill="1" applyAlignment="1" applyProtection="1">
      <alignment vertical="top"/>
      <protection locked="0"/>
    </xf>
    <xf numFmtId="9" fontId="12" fillId="5" borderId="0" xfId="1" applyFont="1" applyFill="1" applyAlignment="1" applyProtection="1">
      <alignment vertical="top"/>
      <protection locked="0"/>
    </xf>
    <xf numFmtId="0" fontId="21" fillId="4" borderId="42" xfId="0" applyFont="1" applyFill="1" applyBorder="1" applyAlignment="1" applyProtection="1">
      <alignment vertical="top" wrapText="1"/>
      <protection locked="0"/>
    </xf>
    <xf numFmtId="0" fontId="12" fillId="4" borderId="9" xfId="0" applyFont="1" applyFill="1" applyBorder="1" applyAlignment="1" applyProtection="1">
      <alignment horizontal="center" vertical="top" wrapText="1"/>
      <protection locked="0"/>
    </xf>
    <xf numFmtId="0" fontId="21" fillId="4" borderId="9" xfId="0" applyFont="1" applyFill="1" applyBorder="1" applyAlignment="1" applyProtection="1">
      <alignment vertical="top" wrapText="1"/>
      <protection locked="0"/>
    </xf>
    <xf numFmtId="0" fontId="12" fillId="4" borderId="52" xfId="0" applyFont="1" applyFill="1" applyBorder="1" applyAlignment="1" applyProtection="1">
      <alignment horizontal="center" vertical="top" wrapText="1"/>
      <protection locked="0"/>
    </xf>
    <xf numFmtId="0" fontId="0" fillId="0" borderId="0" xfId="0" applyAlignment="1" applyProtection="1">
      <alignment vertical="top"/>
      <protection locked="0"/>
    </xf>
    <xf numFmtId="0" fontId="1" fillId="4" borderId="55" xfId="0" applyFont="1" applyFill="1" applyBorder="1" applyAlignment="1" applyProtection="1">
      <alignment vertical="top" wrapText="1"/>
      <protection locked="0"/>
    </xf>
    <xf numFmtId="0" fontId="12" fillId="4" borderId="1" xfId="0" applyFont="1" applyFill="1" applyBorder="1" applyAlignment="1" applyProtection="1">
      <alignment horizontal="center" vertical="top" wrapText="1"/>
      <protection locked="0"/>
    </xf>
    <xf numFmtId="0" fontId="1" fillId="4" borderId="1" xfId="0" applyFont="1" applyFill="1" applyBorder="1" applyAlignment="1" applyProtection="1">
      <alignment vertical="top" wrapText="1"/>
      <protection locked="0"/>
    </xf>
    <xf numFmtId="0" fontId="12" fillId="4" borderId="1" xfId="0" applyFont="1" applyFill="1" applyBorder="1" applyAlignment="1" applyProtection="1">
      <alignment horizontal="center" vertical="center" wrapText="1"/>
      <protection locked="0"/>
    </xf>
    <xf numFmtId="0" fontId="12" fillId="4" borderId="48" xfId="0" applyFont="1" applyFill="1" applyBorder="1" applyAlignment="1" applyProtection="1">
      <alignment horizontal="center" vertical="top" wrapText="1"/>
      <protection locked="0"/>
    </xf>
    <xf numFmtId="0" fontId="9" fillId="5" borderId="0" xfId="0" applyFont="1" applyFill="1" applyAlignment="1" applyProtection="1">
      <alignment vertical="top"/>
      <protection locked="0"/>
    </xf>
    <xf numFmtId="14" fontId="21" fillId="5" borderId="0" xfId="0" applyNumberFormat="1" applyFont="1" applyFill="1" applyAlignment="1" applyProtection="1">
      <alignment vertical="top"/>
      <protection locked="0"/>
    </xf>
    <xf numFmtId="9" fontId="7" fillId="5" borderId="0" xfId="1" applyFont="1" applyFill="1" applyBorder="1" applyAlignment="1" applyProtection="1">
      <alignment vertical="top"/>
      <protection locked="0"/>
    </xf>
    <xf numFmtId="0" fontId="7" fillId="5" borderId="0" xfId="0" applyFont="1" applyFill="1" applyAlignment="1" applyProtection="1">
      <alignment vertical="top"/>
      <protection locked="0"/>
    </xf>
    <xf numFmtId="0" fontId="4" fillId="0" borderId="0" xfId="0" applyFont="1" applyAlignment="1" applyProtection="1">
      <alignment vertical="top"/>
      <protection locked="0"/>
    </xf>
    <xf numFmtId="0" fontId="9" fillId="3" borderId="6" xfId="0" applyFont="1" applyFill="1" applyBorder="1" applyAlignment="1" applyProtection="1">
      <alignment vertical="center"/>
      <protection locked="0"/>
    </xf>
    <xf numFmtId="9" fontId="9" fillId="3" borderId="7" xfId="1" applyFont="1" applyFill="1" applyBorder="1" applyAlignment="1" applyProtection="1">
      <alignment horizontal="center" vertical="center"/>
      <protection locked="0"/>
    </xf>
    <xf numFmtId="0" fontId="9" fillId="3" borderId="8" xfId="0" applyFont="1" applyFill="1" applyBorder="1" applyAlignment="1" applyProtection="1">
      <alignment vertical="center"/>
      <protection locked="0"/>
    </xf>
    <xf numFmtId="0" fontId="8" fillId="0" borderId="0" xfId="0" applyFont="1" applyAlignment="1" applyProtection="1">
      <alignment vertical="center"/>
      <protection locked="0"/>
    </xf>
    <xf numFmtId="0" fontId="7" fillId="5" borderId="5" xfId="0" applyFont="1" applyFill="1" applyBorder="1" applyAlignment="1" applyProtection="1">
      <alignment vertical="center"/>
      <protection locked="0"/>
    </xf>
    <xf numFmtId="9" fontId="7" fillId="5" borderId="5" xfId="1"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0" fontId="0" fillId="5" borderId="20" xfId="0" applyFill="1" applyBorder="1" applyAlignment="1" applyProtection="1">
      <alignment wrapText="1"/>
      <protection locked="0"/>
    </xf>
    <xf numFmtId="0" fontId="17" fillId="5" borderId="9" xfId="0" applyFont="1" applyFill="1" applyBorder="1" applyAlignment="1" applyProtection="1">
      <alignment vertical="top" wrapText="1"/>
      <protection locked="0"/>
    </xf>
    <xf numFmtId="9" fontId="0" fillId="5" borderId="9" xfId="1" applyFont="1" applyFill="1" applyBorder="1" applyProtection="1">
      <protection locked="0"/>
    </xf>
    <xf numFmtId="0" fontId="0" fillId="5" borderId="52" xfId="0" applyFill="1" applyBorder="1" applyProtection="1">
      <protection locked="0"/>
    </xf>
    <xf numFmtId="0" fontId="0" fillId="5" borderId="42"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9" fontId="0" fillId="5" borderId="20" xfId="1" applyFont="1" applyFill="1" applyBorder="1" applyProtection="1">
      <protection locked="0"/>
    </xf>
    <xf numFmtId="0" fontId="18" fillId="5" borderId="7" xfId="0" applyFont="1" applyFill="1" applyBorder="1" applyAlignment="1" applyProtection="1">
      <alignment vertical="top" wrapText="1"/>
      <protection locked="0"/>
    </xf>
    <xf numFmtId="9" fontId="0" fillId="5" borderId="7" xfId="1" applyFont="1" applyFill="1" applyBorder="1" applyProtection="1">
      <protection locked="0"/>
    </xf>
    <xf numFmtId="164" fontId="0" fillId="5" borderId="8" xfId="0" applyNumberFormat="1" applyFill="1" applyBorder="1" applyProtection="1">
      <protection locked="0"/>
    </xf>
    <xf numFmtId="0" fontId="0" fillId="5" borderId="6" xfId="0" applyFill="1" applyBorder="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17" fillId="5" borderId="3" xfId="0" applyFont="1"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57" xfId="0" applyFill="1" applyBorder="1" applyProtection="1">
      <protection locked="0"/>
    </xf>
    <xf numFmtId="0" fontId="0" fillId="5" borderId="43" xfId="0" applyFill="1" applyBorder="1" applyAlignment="1" applyProtection="1">
      <alignment vertical="top" wrapText="1"/>
      <protection locked="0"/>
    </xf>
    <xf numFmtId="0" fontId="0" fillId="5" borderId="20" xfId="0" applyFill="1" applyBorder="1" applyProtection="1">
      <protection locked="0"/>
    </xf>
    <xf numFmtId="9" fontId="0" fillId="5" borderId="3" xfId="1" applyFont="1" applyFill="1" applyBorder="1" applyProtection="1">
      <protection locked="0"/>
    </xf>
    <xf numFmtId="0" fontId="0" fillId="5" borderId="20" xfId="0" applyFill="1" applyBorder="1" applyAlignment="1" applyProtection="1">
      <alignment vertical="top"/>
      <protection locked="0"/>
    </xf>
    <xf numFmtId="9" fontId="0" fillId="5" borderId="3" xfId="1" applyFont="1" applyFill="1" applyBorder="1" applyAlignment="1" applyProtection="1">
      <alignment vertical="top"/>
      <protection locked="0"/>
    </xf>
    <xf numFmtId="0" fontId="0" fillId="5" borderId="57" xfId="0" applyFill="1" applyBorder="1" applyAlignment="1" applyProtection="1">
      <alignment vertical="top"/>
      <protection locked="0"/>
    </xf>
    <xf numFmtId="9" fontId="0" fillId="5" borderId="35" xfId="1" applyFont="1" applyFill="1" applyBorder="1" applyProtection="1">
      <protection locked="0"/>
    </xf>
    <xf numFmtId="0" fontId="0" fillId="5" borderId="57" xfId="0" applyFill="1" applyBorder="1" applyAlignment="1" applyProtection="1">
      <alignment vertical="top" wrapText="1"/>
      <protection locked="0"/>
    </xf>
    <xf numFmtId="0" fontId="1" fillId="5" borderId="46" xfId="0" applyFont="1" applyFill="1" applyBorder="1" applyAlignment="1" applyProtection="1">
      <alignment vertical="top"/>
      <protection locked="0"/>
    </xf>
    <xf numFmtId="0" fontId="0" fillId="5" borderId="40" xfId="0" applyFill="1" applyBorder="1" applyAlignment="1" applyProtection="1">
      <alignment vertical="top" wrapText="1"/>
      <protection locked="0"/>
    </xf>
    <xf numFmtId="0" fontId="0" fillId="5" borderId="50" xfId="0" applyFill="1" applyBorder="1" applyAlignment="1" applyProtection="1">
      <alignment vertical="top" wrapText="1"/>
      <protection locked="0"/>
    </xf>
    <xf numFmtId="0" fontId="21" fillId="4" borderId="6" xfId="0" applyFont="1" applyFill="1" applyBorder="1" applyAlignment="1" applyProtection="1">
      <alignment vertical="top" wrapText="1"/>
      <protection locked="0"/>
    </xf>
    <xf numFmtId="0" fontId="12" fillId="4" borderId="13" xfId="0" applyFont="1" applyFill="1" applyBorder="1" applyAlignment="1" applyProtection="1">
      <alignment horizontal="center" vertical="top" wrapText="1"/>
      <protection locked="0"/>
    </xf>
    <xf numFmtId="0" fontId="21" fillId="4" borderId="7" xfId="0" applyFont="1" applyFill="1" applyBorder="1" applyAlignment="1" applyProtection="1">
      <alignment vertical="top" wrapText="1"/>
      <protection locked="0"/>
    </xf>
    <xf numFmtId="0" fontId="12" fillId="4" borderId="54" xfId="0" applyFont="1" applyFill="1" applyBorder="1" applyAlignment="1" applyProtection="1">
      <alignment horizontal="center" vertical="top" wrapText="1"/>
      <protection locked="0"/>
    </xf>
    <xf numFmtId="0" fontId="0" fillId="5" borderId="46" xfId="0" applyFill="1" applyBorder="1" applyAlignment="1" applyProtection="1">
      <alignment vertical="top"/>
      <protection locked="0"/>
    </xf>
    <xf numFmtId="2" fontId="0" fillId="0" borderId="44" xfId="1" applyNumberFormat="1" applyFont="1" applyBorder="1" applyAlignment="1" applyProtection="1">
      <alignment vertical="top" wrapText="1"/>
      <protection locked="0"/>
    </xf>
    <xf numFmtId="0" fontId="0" fillId="5" borderId="0" xfId="0" applyFill="1" applyAlignment="1" applyProtection="1">
      <alignment vertical="top" wrapText="1"/>
      <protection locked="0"/>
    </xf>
    <xf numFmtId="2" fontId="0" fillId="0" borderId="35" xfId="1" applyNumberFormat="1" applyFont="1" applyBorder="1" applyAlignment="1" applyProtection="1">
      <alignment vertical="top" wrapText="1"/>
      <protection locked="0"/>
    </xf>
    <xf numFmtId="2" fontId="0" fillId="0" borderId="27" xfId="1" applyNumberFormat="1" applyFont="1" applyBorder="1" applyAlignment="1" applyProtection="1">
      <alignment vertical="top" wrapText="1"/>
      <protection locked="0"/>
    </xf>
    <xf numFmtId="2" fontId="0" fillId="0" borderId="2" xfId="1" applyNumberFormat="1" applyFont="1" applyBorder="1" applyAlignment="1" applyProtection="1">
      <alignment vertical="top" wrapText="1"/>
      <protection locked="0"/>
    </xf>
    <xf numFmtId="0" fontId="0" fillId="5" borderId="22" xfId="0" applyFill="1" applyBorder="1" applyAlignment="1" applyProtection="1">
      <alignment vertical="top"/>
      <protection locked="0"/>
    </xf>
    <xf numFmtId="0" fontId="0" fillId="5" borderId="5" xfId="0" applyFill="1" applyBorder="1" applyAlignment="1" applyProtection="1">
      <alignment vertical="top" wrapText="1"/>
      <protection locked="0"/>
    </xf>
    <xf numFmtId="0" fontId="0" fillId="5" borderId="23" xfId="0" applyFill="1" applyBorder="1" applyAlignment="1" applyProtection="1">
      <alignment vertical="top" wrapText="1"/>
      <protection locked="0"/>
    </xf>
    <xf numFmtId="2" fontId="0" fillId="0" borderId="29" xfId="1" applyNumberFormat="1" applyFont="1" applyBorder="1" applyAlignment="1" applyProtection="1">
      <alignment vertical="top" wrapText="1"/>
      <protection locked="0"/>
    </xf>
    <xf numFmtId="2" fontId="0" fillId="0" borderId="30" xfId="1" applyNumberFormat="1" applyFont="1" applyBorder="1" applyAlignment="1" applyProtection="1">
      <alignment vertical="top" wrapText="1"/>
      <protection locked="0"/>
    </xf>
    <xf numFmtId="0" fontId="0" fillId="0" borderId="0" xfId="0" applyAlignment="1" applyProtection="1">
      <alignment vertical="top" wrapText="1"/>
      <protection locked="0"/>
    </xf>
    <xf numFmtId="9" fontId="0" fillId="0" borderId="0" xfId="1" applyFont="1" applyAlignment="1" applyProtection="1">
      <alignment vertical="top"/>
      <protection locked="0"/>
    </xf>
    <xf numFmtId="0" fontId="0" fillId="5" borderId="0" xfId="0" applyFill="1" applyAlignment="1" applyProtection="1">
      <alignment vertical="top"/>
      <protection locked="0"/>
    </xf>
    <xf numFmtId="0" fontId="9" fillId="0" borderId="24"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164" fontId="4" fillId="4" borderId="48" xfId="0" applyNumberFormat="1" applyFont="1" applyFill="1" applyBorder="1" applyAlignment="1" applyProtection="1">
      <alignment horizontal="center" vertical="center"/>
      <protection locked="0"/>
    </xf>
    <xf numFmtId="164" fontId="4" fillId="4" borderId="57" xfId="0" applyNumberFormat="1" applyFont="1" applyFill="1" applyBorder="1" applyAlignment="1" applyProtection="1">
      <alignment horizontal="center" vertical="center"/>
      <protection locked="0"/>
    </xf>
    <xf numFmtId="164" fontId="4" fillId="4" borderId="56" xfId="0" applyNumberFormat="1" applyFont="1" applyFill="1" applyBorder="1" applyAlignment="1" applyProtection="1">
      <alignment horizontal="center" vertical="center"/>
      <protection locked="0"/>
    </xf>
    <xf numFmtId="164" fontId="4" fillId="4" borderId="52" xfId="0" applyNumberFormat="1" applyFont="1" applyFill="1" applyBorder="1" applyAlignment="1" applyProtection="1">
      <alignment horizontal="center" vertical="center"/>
      <protection locked="0"/>
    </xf>
    <xf numFmtId="164" fontId="4" fillId="4" borderId="49" xfId="0" applyNumberFormat="1"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9" fontId="4" fillId="2" borderId="9" xfId="1" applyFont="1" applyFill="1" applyBorder="1" applyAlignment="1" applyProtection="1">
      <alignment horizontal="center" vertical="center" wrapText="1"/>
      <protection locked="0"/>
    </xf>
    <xf numFmtId="9" fontId="4" fillId="2" borderId="3" xfId="1" applyFont="1" applyFill="1" applyBorder="1" applyAlignment="1" applyProtection="1">
      <alignment horizontal="center" vertical="center" wrapText="1"/>
      <protection locked="0"/>
    </xf>
    <xf numFmtId="9" fontId="4" fillId="2" borderId="4" xfId="1"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5" borderId="3"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7" fillId="5" borderId="35" xfId="0" applyFont="1" applyFill="1" applyBorder="1" applyAlignment="1" applyProtection="1">
      <alignment horizontal="left" vertical="center" wrapText="1"/>
      <protection locked="0"/>
    </xf>
    <xf numFmtId="0" fontId="7" fillId="0" borderId="35"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7" fillId="5" borderId="9" xfId="0" applyFont="1" applyFill="1" applyBorder="1" applyAlignment="1" applyProtection="1">
      <alignment horizontal="left" vertical="center" wrapText="1"/>
      <protection locked="0"/>
    </xf>
    <xf numFmtId="164" fontId="4" fillId="2" borderId="3" xfId="1" applyNumberFormat="1" applyFont="1" applyFill="1" applyBorder="1" applyAlignment="1" applyProtection="1">
      <alignment horizontal="center" vertical="center" wrapText="1"/>
      <protection locked="0"/>
    </xf>
    <xf numFmtId="164" fontId="4" fillId="2" borderId="4" xfId="1" applyNumberFormat="1"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9" fontId="7" fillId="2" borderId="3" xfId="1" applyFont="1" applyFill="1" applyBorder="1" applyAlignment="1" applyProtection="1">
      <alignment horizontal="center" vertical="center" wrapText="1"/>
      <protection locked="0"/>
    </xf>
    <xf numFmtId="9" fontId="7" fillId="2" borderId="4" xfId="1"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9" fontId="7" fillId="2" borderId="3" xfId="1" applyFont="1" applyFill="1" applyBorder="1" applyAlignment="1" applyProtection="1">
      <alignment horizontal="center" vertical="center"/>
      <protection locked="0"/>
    </xf>
    <xf numFmtId="9" fontId="7" fillId="2" borderId="4" xfId="1"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protection locked="0"/>
    </xf>
    <xf numFmtId="0" fontId="7" fillId="5" borderId="35"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164" fontId="4" fillId="4" borderId="21" xfId="0" applyNumberFormat="1" applyFont="1" applyFill="1" applyBorder="1" applyAlignment="1" applyProtection="1">
      <alignment horizontal="center" vertical="center"/>
      <protection locked="0"/>
    </xf>
    <xf numFmtId="0" fontId="7" fillId="0" borderId="2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8" xfId="0" applyFont="1" applyBorder="1" applyAlignment="1">
      <alignment horizontal="center" vertical="center" wrapText="1"/>
    </xf>
    <xf numFmtId="0" fontId="7" fillId="5" borderId="9"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35" xfId="0" applyFont="1" applyFill="1" applyBorder="1" applyAlignment="1">
      <alignment horizontal="left" vertical="center" wrapText="1"/>
    </xf>
    <xf numFmtId="9" fontId="7" fillId="2" borderId="9" xfId="1" applyFont="1" applyFill="1" applyBorder="1" applyAlignment="1">
      <alignment horizontal="center" vertical="center"/>
    </xf>
    <xf numFmtId="9" fontId="7" fillId="2" borderId="3" xfId="1" applyFont="1" applyFill="1" applyBorder="1" applyAlignment="1">
      <alignment horizontal="center" vertical="center"/>
    </xf>
    <xf numFmtId="9" fontId="7" fillId="2" borderId="4" xfId="1" applyFont="1" applyFill="1" applyBorder="1" applyAlignment="1">
      <alignment horizontal="center" vertical="center"/>
    </xf>
    <xf numFmtId="0" fontId="7" fillId="5" borderId="1" xfId="0" applyFont="1" applyFill="1" applyBorder="1" applyAlignment="1">
      <alignment horizontal="left"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9" fontId="4" fillId="2" borderId="3" xfId="1" applyFont="1" applyFill="1" applyBorder="1" applyAlignment="1">
      <alignment horizontal="center" vertical="center" wrapText="1"/>
    </xf>
    <xf numFmtId="9" fontId="4" fillId="2" borderId="4" xfId="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35" xfId="0" applyFont="1" applyBorder="1" applyAlignment="1">
      <alignment horizontal="left" vertical="center" wrapText="1"/>
    </xf>
    <xf numFmtId="0" fontId="7" fillId="0" borderId="56" xfId="0" applyFont="1" applyBorder="1" applyAlignment="1">
      <alignment horizontal="center" vertical="center" wrapText="1"/>
    </xf>
    <xf numFmtId="0" fontId="7" fillId="0" borderId="28" xfId="0" applyFont="1" applyBorder="1" applyAlignment="1">
      <alignment horizontal="center" vertical="center" wrapText="1"/>
    </xf>
    <xf numFmtId="0" fontId="7" fillId="5" borderId="4" xfId="0" applyFont="1" applyFill="1" applyBorder="1" applyAlignment="1">
      <alignment horizontal="left" vertical="center" wrapText="1"/>
    </xf>
    <xf numFmtId="0" fontId="7" fillId="0" borderId="6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9" xfId="0" applyFont="1" applyBorder="1" applyAlignment="1">
      <alignment horizontal="left" vertical="center" wrapText="1"/>
    </xf>
    <xf numFmtId="9" fontId="7" fillId="2" borderId="9" xfId="1" applyFont="1" applyFill="1" applyBorder="1" applyAlignment="1">
      <alignment horizontal="center" vertical="center" wrapText="1"/>
    </xf>
    <xf numFmtId="9" fontId="7" fillId="2" borderId="3" xfId="1" applyFont="1" applyFill="1" applyBorder="1" applyAlignment="1">
      <alignment horizontal="center" vertical="center" wrapText="1"/>
    </xf>
    <xf numFmtId="9" fontId="7" fillId="2" borderId="4" xfId="1" applyFont="1" applyFill="1" applyBorder="1" applyAlignment="1">
      <alignment horizontal="center" vertical="center" wrapText="1"/>
    </xf>
    <xf numFmtId="9" fontId="7" fillId="2" borderId="17" xfId="1" applyFont="1" applyFill="1" applyBorder="1" applyAlignment="1">
      <alignment horizontal="center" vertical="center" wrapText="1"/>
    </xf>
    <xf numFmtId="0" fontId="7" fillId="5" borderId="33"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34" xfId="0"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9" fontId="4" fillId="2" borderId="9" xfId="1" applyFont="1" applyFill="1" applyBorder="1" applyAlignment="1">
      <alignment horizontal="center" vertical="center" wrapText="1"/>
    </xf>
    <xf numFmtId="0" fontId="7" fillId="0" borderId="5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164" fontId="4" fillId="4" borderId="48" xfId="0" applyNumberFormat="1" applyFont="1" applyFill="1" applyBorder="1" applyAlignment="1">
      <alignment horizontal="center" vertical="center"/>
    </xf>
    <xf numFmtId="164" fontId="4" fillId="4" borderId="57" xfId="0" applyNumberFormat="1" applyFont="1" applyFill="1" applyBorder="1" applyAlignment="1">
      <alignment horizontal="center" vertical="center"/>
    </xf>
    <xf numFmtId="164" fontId="4" fillId="4" borderId="56" xfId="0" applyNumberFormat="1" applyFont="1" applyFill="1" applyBorder="1" applyAlignment="1">
      <alignment horizontal="center" vertical="center"/>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164" fontId="4" fillId="4" borderId="52" xfId="0" applyNumberFormat="1" applyFont="1" applyFill="1" applyBorder="1" applyAlignment="1">
      <alignment horizontal="center" vertical="center"/>
    </xf>
    <xf numFmtId="164" fontId="4" fillId="4" borderId="49" xfId="0" applyNumberFormat="1" applyFont="1" applyFill="1" applyBorder="1" applyAlignment="1">
      <alignment horizontal="center" vertical="center"/>
    </xf>
    <xf numFmtId="16" fontId="7" fillId="0" borderId="35" xfId="0" applyNumberFormat="1" applyFont="1" applyBorder="1" applyAlignment="1">
      <alignment horizontal="center" vertical="center" wrapText="1"/>
    </xf>
    <xf numFmtId="16" fontId="7" fillId="0" borderId="56" xfId="0" applyNumberFormat="1"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 xfId="0" applyFont="1" applyBorder="1" applyAlignment="1">
      <alignment horizontal="center" vertical="center" wrapText="1"/>
    </xf>
    <xf numFmtId="164" fontId="4" fillId="4" borderId="21" xfId="0" applyNumberFormat="1" applyFont="1" applyFill="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7" fillId="5" borderId="9" xfId="0" applyFont="1" applyFill="1" applyBorder="1" applyAlignment="1">
      <alignment horizontal="left" vertical="center"/>
    </xf>
    <xf numFmtId="0" fontId="7" fillId="5" borderId="3" xfId="0" applyFont="1" applyFill="1" applyBorder="1" applyAlignment="1">
      <alignment horizontal="left" vertical="center"/>
    </xf>
    <xf numFmtId="0" fontId="7" fillId="5" borderId="35" xfId="0" applyFont="1" applyFill="1" applyBorder="1" applyAlignment="1">
      <alignment horizontal="left" vertical="center"/>
    </xf>
    <xf numFmtId="0" fontId="7" fillId="7" borderId="35"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5" borderId="4" xfId="0" applyFont="1" applyFill="1" applyBorder="1" applyAlignment="1">
      <alignment horizontal="left" vertical="center"/>
    </xf>
    <xf numFmtId="0" fontId="4" fillId="0" borderId="2" xfId="0" applyFont="1" applyBorder="1" applyAlignment="1">
      <alignment horizontal="center" vertical="center" wrapText="1"/>
    </xf>
    <xf numFmtId="0" fontId="4" fillId="0" borderId="35" xfId="0" applyFont="1" applyBorder="1" applyAlignment="1">
      <alignment horizontal="center" vertical="center" wrapText="1"/>
    </xf>
    <xf numFmtId="0" fontId="4" fillId="7" borderId="35"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9" borderId="35"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28"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0" borderId="31" xfId="0" applyFont="1" applyBorder="1" applyAlignment="1">
      <alignment horizontal="center" vertical="center" wrapText="1"/>
    </xf>
    <xf numFmtId="0" fontId="7" fillId="10" borderId="28"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56"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7" fillId="10" borderId="31" xfId="0" applyFont="1" applyFill="1" applyBorder="1" applyAlignment="1">
      <alignment horizontal="center" vertical="center" wrapText="1"/>
    </xf>
    <xf numFmtId="9" fontId="7" fillId="2" borderId="14" xfId="1" applyFont="1" applyFill="1" applyBorder="1" applyAlignment="1">
      <alignment horizontal="center" vertical="center" wrapText="1"/>
    </xf>
    <xf numFmtId="164" fontId="4" fillId="2" borderId="9" xfId="1" applyNumberFormat="1" applyFont="1" applyFill="1" applyBorder="1" applyAlignment="1">
      <alignment horizontal="center" vertical="center" wrapText="1"/>
    </xf>
    <xf numFmtId="0" fontId="14" fillId="0" borderId="3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9" xfId="0" applyFont="1" applyBorder="1" applyAlignment="1">
      <alignment horizontal="center" vertical="center" wrapText="1"/>
    </xf>
    <xf numFmtId="0" fontId="7" fillId="5" borderId="1" xfId="0" applyFont="1" applyFill="1" applyBorder="1" applyAlignment="1">
      <alignment horizontal="left" vertical="center"/>
    </xf>
    <xf numFmtId="0" fontId="9" fillId="0" borderId="5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57" xfId="0" applyFont="1" applyBorder="1" applyAlignment="1">
      <alignment horizontal="center" vertical="center" wrapText="1"/>
    </xf>
    <xf numFmtId="0" fontId="14" fillId="0" borderId="28"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9" xfId="0" applyFont="1" applyBorder="1" applyAlignment="1">
      <alignment horizontal="center" vertical="center" wrapText="1"/>
    </xf>
    <xf numFmtId="0" fontId="7" fillId="3" borderId="2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5" borderId="25" xfId="0" applyFont="1" applyFill="1" applyBorder="1" applyAlignment="1">
      <alignment horizontal="left" vertical="center" wrapText="1"/>
    </xf>
    <xf numFmtId="0" fontId="7" fillId="5" borderId="2" xfId="0" applyFont="1" applyFill="1" applyBorder="1" applyAlignment="1">
      <alignment horizontal="left" vertical="center" wrapText="1"/>
    </xf>
    <xf numFmtId="9" fontId="4" fillId="2" borderId="25" xfId="1" applyFont="1" applyFill="1" applyBorder="1" applyAlignment="1">
      <alignment horizontal="center" vertical="center" wrapText="1"/>
    </xf>
    <xf numFmtId="9" fontId="4" fillId="2" borderId="2" xfId="1" applyFont="1" applyFill="1" applyBorder="1" applyAlignment="1">
      <alignment horizontal="center" vertical="center" wrapText="1"/>
    </xf>
    <xf numFmtId="9" fontId="4" fillId="2" borderId="1" xfId="1" applyFont="1" applyFill="1" applyBorder="1" applyAlignment="1">
      <alignment horizontal="center" vertical="center" wrapText="1"/>
    </xf>
    <xf numFmtId="0" fontId="14" fillId="0" borderId="24" xfId="0" applyFont="1" applyBorder="1" applyAlignment="1">
      <alignment horizontal="center" vertical="center" wrapText="1"/>
    </xf>
    <xf numFmtId="0" fontId="7" fillId="5" borderId="30" xfId="0" applyFont="1" applyFill="1" applyBorder="1" applyAlignment="1">
      <alignment horizontal="left" vertical="center" wrapText="1"/>
    </xf>
    <xf numFmtId="0" fontId="9" fillId="0" borderId="44" xfId="0" applyFont="1" applyBorder="1" applyAlignment="1">
      <alignment horizontal="center" vertical="center" wrapText="1"/>
    </xf>
    <xf numFmtId="9" fontId="7" fillId="2" borderId="25" xfId="1" applyFont="1" applyFill="1" applyBorder="1" applyAlignment="1">
      <alignment horizontal="center" vertical="center" wrapText="1"/>
    </xf>
    <xf numFmtId="9" fontId="7" fillId="2" borderId="2" xfId="1" applyFont="1" applyFill="1" applyBorder="1" applyAlignment="1">
      <alignment horizontal="center" vertical="center" wrapText="1"/>
    </xf>
    <xf numFmtId="9" fontId="7" fillId="2" borderId="15" xfId="1" applyFont="1" applyFill="1" applyBorder="1" applyAlignment="1">
      <alignment horizontal="center" vertical="center" wrapText="1"/>
    </xf>
    <xf numFmtId="9" fontId="7" fillId="2" borderId="34" xfId="1" applyFont="1" applyFill="1" applyBorder="1" applyAlignment="1">
      <alignment horizontal="center" vertical="center" wrapText="1"/>
    </xf>
    <xf numFmtId="0" fontId="7" fillId="9" borderId="27" xfId="0" applyFont="1" applyFill="1" applyBorder="1" applyAlignment="1">
      <alignment horizontal="center" vertical="center" wrapText="1"/>
    </xf>
    <xf numFmtId="164" fontId="4" fillId="2" borderId="25"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5" xfId="0" applyFont="1" applyBorder="1" applyAlignment="1">
      <alignment horizontal="left" vertical="center" wrapText="1"/>
    </xf>
    <xf numFmtId="0" fontId="7" fillId="5" borderId="2" xfId="0" applyFont="1" applyFill="1" applyBorder="1" applyAlignment="1">
      <alignment horizontal="left" vertical="center"/>
    </xf>
    <xf numFmtId="0" fontId="7" fillId="5" borderId="25" xfId="0" applyFont="1" applyFill="1" applyBorder="1" applyAlignment="1">
      <alignment horizontal="left" vertical="center"/>
    </xf>
    <xf numFmtId="9" fontId="7" fillId="2" borderId="25" xfId="1" applyFont="1" applyFill="1" applyBorder="1" applyAlignment="1">
      <alignment horizontal="center" vertical="center"/>
    </xf>
    <xf numFmtId="9" fontId="7" fillId="2" borderId="2" xfId="1" applyFont="1" applyFill="1" applyBorder="1" applyAlignment="1">
      <alignment horizontal="center" vertical="center"/>
    </xf>
    <xf numFmtId="9" fontId="7" fillId="2" borderId="1" xfId="1" applyFont="1" applyFill="1" applyBorder="1" applyAlignment="1">
      <alignment horizontal="center" vertical="center"/>
    </xf>
    <xf numFmtId="0" fontId="9" fillId="0" borderId="56" xfId="0" applyFont="1" applyBorder="1" applyAlignment="1">
      <alignment horizontal="center" vertical="center" wrapText="1"/>
    </xf>
    <xf numFmtId="0" fontId="14" fillId="0" borderId="55" xfId="0" applyFont="1" applyBorder="1" applyAlignment="1">
      <alignment horizontal="center" vertical="center" wrapText="1"/>
    </xf>
    <xf numFmtId="9" fontId="7" fillId="2" borderId="32" xfId="1" applyFont="1" applyFill="1" applyBorder="1" applyAlignment="1">
      <alignment horizontal="center" vertical="center" wrapText="1"/>
    </xf>
    <xf numFmtId="9" fontId="7" fillId="2" borderId="41" xfId="1" applyFont="1" applyFill="1" applyBorder="1" applyAlignment="1">
      <alignment horizontal="center" vertical="center" wrapText="1"/>
    </xf>
    <xf numFmtId="9" fontId="4" fillId="2" borderId="32" xfId="1" applyFont="1" applyFill="1" applyBorder="1" applyAlignment="1">
      <alignment horizontal="center" vertical="center" wrapText="1"/>
    </xf>
    <xf numFmtId="9" fontId="4" fillId="2" borderId="41" xfId="1" applyFont="1" applyFill="1" applyBorder="1" applyAlignment="1">
      <alignment horizontal="center" vertical="center" wrapText="1"/>
    </xf>
    <xf numFmtId="9" fontId="4" fillId="2" borderId="16" xfId="1" applyFont="1" applyFill="1" applyBorder="1" applyAlignment="1">
      <alignment horizontal="center" vertical="center" wrapText="1"/>
    </xf>
    <xf numFmtId="0" fontId="4" fillId="0" borderId="48" xfId="0" applyFont="1" applyBorder="1" applyAlignment="1">
      <alignment horizontal="center" vertical="center" wrapText="1"/>
    </xf>
    <xf numFmtId="164" fontId="4" fillId="2" borderId="32" xfId="1" applyNumberFormat="1" applyFont="1" applyFill="1" applyBorder="1" applyAlignment="1">
      <alignment horizontal="center" vertical="center" wrapText="1"/>
    </xf>
    <xf numFmtId="164" fontId="4" fillId="2" borderId="41" xfId="1" applyNumberFormat="1" applyFont="1" applyFill="1" applyBorder="1" applyAlignment="1">
      <alignment horizontal="center" vertical="center" wrapText="1"/>
    </xf>
    <xf numFmtId="164" fontId="4" fillId="2" borderId="16" xfId="1" applyNumberFormat="1" applyFont="1" applyFill="1" applyBorder="1" applyAlignment="1">
      <alignment horizontal="center" vertical="center" wrapText="1"/>
    </xf>
    <xf numFmtId="9" fontId="7" fillId="2" borderId="32" xfId="1" applyFont="1" applyFill="1" applyBorder="1" applyAlignment="1">
      <alignment horizontal="center" vertical="center"/>
    </xf>
    <xf numFmtId="9" fontId="7" fillId="2" borderId="41" xfId="1" applyFont="1" applyFill="1" applyBorder="1" applyAlignment="1">
      <alignment horizontal="center" vertical="center"/>
    </xf>
    <xf numFmtId="9" fontId="7" fillId="2" borderId="16" xfId="1" applyFont="1" applyFill="1" applyBorder="1" applyAlignment="1">
      <alignment horizontal="center" vertical="center"/>
    </xf>
    <xf numFmtId="0" fontId="4" fillId="0" borderId="2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5" xfId="0" applyFont="1" applyBorder="1" applyAlignment="1">
      <alignment horizontal="center" vertical="center" wrapText="1"/>
    </xf>
    <xf numFmtId="0" fontId="4" fillId="5" borderId="2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5" borderId="1" xfId="0" applyFont="1" applyFill="1" applyBorder="1" applyAlignment="1">
      <alignment horizontal="left" vertical="center" wrapText="1"/>
    </xf>
    <xf numFmtId="0" fontId="4" fillId="0" borderId="5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5" xfId="0" applyFont="1" applyBorder="1" applyAlignment="1">
      <alignment horizontal="center" vertical="center" wrapText="1"/>
    </xf>
    <xf numFmtId="9" fontId="7" fillId="2" borderId="30" xfId="1" applyFont="1" applyFill="1" applyBorder="1" applyAlignment="1">
      <alignment horizontal="center" vertical="center" wrapText="1"/>
    </xf>
    <xf numFmtId="0" fontId="4" fillId="5" borderId="30" xfId="0" applyFont="1" applyFill="1" applyBorder="1" applyAlignment="1">
      <alignment horizontal="left" vertical="center" wrapText="1"/>
    </xf>
    <xf numFmtId="0" fontId="10"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left" vertical="top"/>
    </xf>
    <xf numFmtId="164" fontId="7" fillId="4" borderId="2" xfId="0"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9" fontId="8" fillId="3" borderId="10" xfId="1" applyFont="1" applyFill="1" applyBorder="1" applyAlignment="1">
      <alignment horizontal="center" vertical="center"/>
    </xf>
    <xf numFmtId="9" fontId="8" fillId="3" borderId="13" xfId="1" applyFont="1" applyFill="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left" vertical="center"/>
    </xf>
    <xf numFmtId="164" fontId="4" fillId="4" borderId="2" xfId="0" applyNumberFormat="1" applyFont="1" applyFill="1" applyBorder="1" applyAlignment="1">
      <alignment horizontal="center" vertical="center"/>
    </xf>
    <xf numFmtId="9" fontId="8" fillId="3" borderId="12" xfId="1" applyFont="1" applyFill="1" applyBorder="1" applyAlignment="1">
      <alignment horizontal="center" vertical="center"/>
    </xf>
    <xf numFmtId="0" fontId="4" fillId="0" borderId="2" xfId="0" applyFont="1" applyBorder="1" applyAlignment="1">
      <alignment horizontal="left" vertical="center" wrapText="1"/>
    </xf>
    <xf numFmtId="164" fontId="7" fillId="2" borderId="2" xfId="1" applyNumberFormat="1" applyFont="1" applyFill="1" applyBorder="1" applyAlignment="1">
      <alignment horizontal="center" vertical="center" wrapText="1"/>
    </xf>
    <xf numFmtId="164" fontId="5" fillId="2" borderId="2" xfId="1" applyNumberFormat="1" applyFont="1" applyFill="1" applyBorder="1" applyAlignment="1">
      <alignment horizontal="center" vertical="center" wrapText="1"/>
    </xf>
    <xf numFmtId="9" fontId="5" fillId="2" borderId="2" xfId="1"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161"/>
  <sheetViews>
    <sheetView topLeftCell="A60" zoomScale="80" zoomScaleNormal="80" zoomScaleSheetLayoutView="75" zoomScalePageLayoutView="55" workbookViewId="0">
      <selection activeCell="C115" sqref="C115"/>
    </sheetView>
  </sheetViews>
  <sheetFormatPr baseColWidth="10" defaultColWidth="11.1640625" defaultRowHeight="14" x14ac:dyDescent="0.15"/>
  <cols>
    <col min="1" max="1" width="20.5" style="284" customWidth="1"/>
    <col min="2" max="2" width="35.6640625" style="348" customWidth="1"/>
    <col min="3" max="3" width="8.6640625" style="347" bestFit="1" customWidth="1"/>
    <col min="4" max="4" width="8.6640625" style="284" bestFit="1" customWidth="1"/>
    <col min="5" max="5" width="13.6640625" style="346" customWidth="1"/>
    <col min="6" max="6" width="41.6640625" style="346" customWidth="1"/>
    <col min="7" max="7" width="13.6640625" style="346" customWidth="1"/>
    <col min="8" max="8" width="40.6640625" style="346" customWidth="1"/>
    <col min="9" max="9" width="13.6640625" style="346" customWidth="1"/>
    <col min="10" max="10" width="41.6640625" style="346" customWidth="1"/>
    <col min="11" max="11" width="13.6640625" style="346" customWidth="1"/>
    <col min="12" max="12" width="41" style="346" customWidth="1"/>
    <col min="13" max="16384" width="11.1640625" style="284"/>
  </cols>
  <sheetData>
    <row r="1" spans="1:12" ht="18" x14ac:dyDescent="0.15">
      <c r="A1" s="277" t="s">
        <v>0</v>
      </c>
      <c r="B1" s="278"/>
      <c r="C1" s="279"/>
      <c r="D1" s="278"/>
      <c r="E1" s="280" t="s">
        <v>1</v>
      </c>
      <c r="F1" s="281" t="s">
        <v>2</v>
      </c>
      <c r="G1" s="282" t="s">
        <v>1</v>
      </c>
      <c r="H1" s="281" t="s">
        <v>3</v>
      </c>
      <c r="I1" s="282" t="s">
        <v>1</v>
      </c>
      <c r="J1" s="281" t="s">
        <v>4</v>
      </c>
      <c r="K1" s="282" t="s">
        <v>1</v>
      </c>
      <c r="L1" s="283" t="s">
        <v>5</v>
      </c>
    </row>
    <row r="2" spans="1:12" ht="46" thickBot="1" x14ac:dyDescent="0.2">
      <c r="A2" s="277"/>
      <c r="B2" s="278"/>
      <c r="C2" s="279"/>
      <c r="D2" s="278"/>
      <c r="E2" s="285" t="s">
        <v>6</v>
      </c>
      <c r="F2" s="286" t="s">
        <v>7</v>
      </c>
      <c r="G2" s="287" t="s">
        <v>6</v>
      </c>
      <c r="H2" s="288" t="s">
        <v>8</v>
      </c>
      <c r="I2" s="287" t="s">
        <v>6</v>
      </c>
      <c r="J2" s="286" t="s">
        <v>9</v>
      </c>
      <c r="K2" s="287" t="s">
        <v>6</v>
      </c>
      <c r="L2" s="289" t="s">
        <v>10</v>
      </c>
    </row>
    <row r="3" spans="1:12" s="294" customFormat="1" ht="15" thickBot="1" x14ac:dyDescent="0.2">
      <c r="A3" s="290" t="s">
        <v>11</v>
      </c>
      <c r="B3" s="291">
        <v>44995</v>
      </c>
      <c r="C3" s="292"/>
      <c r="D3" s="293"/>
      <c r="E3" s="349" t="s">
        <v>12</v>
      </c>
      <c r="F3" s="352" t="s">
        <v>13</v>
      </c>
      <c r="G3" s="352" t="s">
        <v>12</v>
      </c>
      <c r="H3" s="352" t="s">
        <v>13</v>
      </c>
      <c r="I3" s="352" t="s">
        <v>12</v>
      </c>
      <c r="J3" s="352" t="s">
        <v>13</v>
      </c>
      <c r="K3" s="352" t="s">
        <v>12</v>
      </c>
      <c r="L3" s="355" t="s">
        <v>13</v>
      </c>
    </row>
    <row r="4" spans="1:12" s="298" customFormat="1" ht="27.75" customHeight="1" thickBot="1" x14ac:dyDescent="0.2">
      <c r="A4" s="295"/>
      <c r="B4" s="295"/>
      <c r="C4" s="296"/>
      <c r="D4" s="297"/>
      <c r="E4" s="350"/>
      <c r="F4" s="353"/>
      <c r="G4" s="353"/>
      <c r="H4" s="353"/>
      <c r="I4" s="353"/>
      <c r="J4" s="353"/>
      <c r="K4" s="353"/>
      <c r="L4" s="356"/>
    </row>
    <row r="5" spans="1:12" s="301" customFormat="1" ht="18" customHeight="1" thickBot="1" x14ac:dyDescent="0.2">
      <c r="A5" s="299"/>
      <c r="B5" s="299"/>
      <c r="C5" s="300"/>
      <c r="D5" s="299"/>
      <c r="E5" s="351"/>
      <c r="F5" s="354"/>
      <c r="G5" s="354"/>
      <c r="H5" s="354"/>
      <c r="I5" s="354"/>
      <c r="J5" s="354"/>
      <c r="K5" s="354"/>
      <c r="L5" s="357"/>
    </row>
    <row r="6" spans="1:12" s="301" customFormat="1" ht="18" customHeight="1" x14ac:dyDescent="0.15">
      <c r="A6" s="375" t="s">
        <v>14</v>
      </c>
      <c r="B6" s="392" t="s">
        <v>15</v>
      </c>
      <c r="C6" s="387">
        <f>SUM(D6:D20)</f>
        <v>0.1</v>
      </c>
      <c r="D6" s="361">
        <v>0.02</v>
      </c>
      <c r="E6" s="400">
        <v>100</v>
      </c>
      <c r="F6" s="363" t="s">
        <v>16</v>
      </c>
      <c r="G6" s="363">
        <v>0</v>
      </c>
      <c r="H6" s="363" t="s">
        <v>17</v>
      </c>
      <c r="I6" s="363">
        <v>100</v>
      </c>
      <c r="J6" s="363" t="s">
        <v>18</v>
      </c>
      <c r="K6" s="363">
        <v>100</v>
      </c>
      <c r="L6" s="395" t="s">
        <v>18</v>
      </c>
    </row>
    <row r="7" spans="1:12" s="301" customFormat="1" ht="18" customHeight="1" x14ac:dyDescent="0.15">
      <c r="A7" s="375"/>
      <c r="B7" s="390"/>
      <c r="C7" s="387"/>
      <c r="D7" s="359"/>
      <c r="E7" s="365"/>
      <c r="F7" s="364"/>
      <c r="G7" s="364"/>
      <c r="H7" s="364"/>
      <c r="I7" s="364"/>
      <c r="J7" s="364"/>
      <c r="K7" s="364"/>
      <c r="L7" s="396"/>
    </row>
    <row r="8" spans="1:12" s="301" customFormat="1" ht="18" customHeight="1" thickBot="1" x14ac:dyDescent="0.2">
      <c r="A8" s="376"/>
      <c r="B8" s="391"/>
      <c r="C8" s="388"/>
      <c r="D8" s="360"/>
      <c r="E8" s="365"/>
      <c r="F8" s="364"/>
      <c r="G8" s="364"/>
      <c r="H8" s="364"/>
      <c r="I8" s="364"/>
      <c r="J8" s="364"/>
      <c r="K8" s="364"/>
      <c r="L8" s="396"/>
    </row>
    <row r="9" spans="1:12" s="301" customFormat="1" ht="18" customHeight="1" x14ac:dyDescent="0.15">
      <c r="A9" s="375"/>
      <c r="B9" s="389" t="s">
        <v>19</v>
      </c>
      <c r="C9" s="387"/>
      <c r="D9" s="358">
        <v>0.02</v>
      </c>
      <c r="E9" s="365">
        <v>100</v>
      </c>
      <c r="F9" s="364" t="s">
        <v>20</v>
      </c>
      <c r="G9" s="364">
        <v>50</v>
      </c>
      <c r="H9" s="364" t="s">
        <v>20</v>
      </c>
      <c r="I9" s="364">
        <v>100</v>
      </c>
      <c r="J9" s="364" t="s">
        <v>21</v>
      </c>
      <c r="K9" s="364">
        <v>100</v>
      </c>
      <c r="L9" s="396" t="s">
        <v>22</v>
      </c>
    </row>
    <row r="10" spans="1:12" s="301" customFormat="1" ht="18" customHeight="1" x14ac:dyDescent="0.15">
      <c r="A10" s="375"/>
      <c r="B10" s="390"/>
      <c r="C10" s="387"/>
      <c r="D10" s="359"/>
      <c r="E10" s="365"/>
      <c r="F10" s="364"/>
      <c r="G10" s="364"/>
      <c r="H10" s="364"/>
      <c r="I10" s="364"/>
      <c r="J10" s="364"/>
      <c r="K10" s="364"/>
      <c r="L10" s="396"/>
    </row>
    <row r="11" spans="1:12" s="301" customFormat="1" ht="18" customHeight="1" thickBot="1" x14ac:dyDescent="0.2">
      <c r="A11" s="376"/>
      <c r="B11" s="391"/>
      <c r="C11" s="388"/>
      <c r="D11" s="360"/>
      <c r="E11" s="365"/>
      <c r="F11" s="364"/>
      <c r="G11" s="364"/>
      <c r="H11" s="364"/>
      <c r="I11" s="364"/>
      <c r="J11" s="364"/>
      <c r="K11" s="364"/>
      <c r="L11" s="396"/>
    </row>
    <row r="12" spans="1:12" s="301" customFormat="1" ht="18" customHeight="1" x14ac:dyDescent="0.15">
      <c r="A12" s="375"/>
      <c r="B12" s="381" t="s">
        <v>23</v>
      </c>
      <c r="C12" s="387"/>
      <c r="D12" s="358">
        <v>0.02</v>
      </c>
      <c r="E12" s="365">
        <v>100</v>
      </c>
      <c r="F12" s="364" t="s">
        <v>24</v>
      </c>
      <c r="G12" s="364">
        <v>100</v>
      </c>
      <c r="H12" s="364" t="s">
        <v>24</v>
      </c>
      <c r="I12" s="364">
        <v>100</v>
      </c>
      <c r="J12" s="364" t="s">
        <v>24</v>
      </c>
      <c r="K12" s="364">
        <v>100</v>
      </c>
      <c r="L12" s="396" t="s">
        <v>24</v>
      </c>
    </row>
    <row r="13" spans="1:12" s="301" customFormat="1" ht="18" customHeight="1" x14ac:dyDescent="0.15">
      <c r="A13" s="375"/>
      <c r="B13" s="390"/>
      <c r="C13" s="387"/>
      <c r="D13" s="359"/>
      <c r="E13" s="365"/>
      <c r="F13" s="364"/>
      <c r="G13" s="364"/>
      <c r="H13" s="364"/>
      <c r="I13" s="364"/>
      <c r="J13" s="364"/>
      <c r="K13" s="364"/>
      <c r="L13" s="396"/>
    </row>
    <row r="14" spans="1:12" s="301" customFormat="1" ht="18" customHeight="1" thickBot="1" x14ac:dyDescent="0.2">
      <c r="A14" s="376"/>
      <c r="B14" s="391"/>
      <c r="C14" s="388"/>
      <c r="D14" s="360"/>
      <c r="E14" s="365"/>
      <c r="F14" s="364"/>
      <c r="G14" s="364"/>
      <c r="H14" s="364"/>
      <c r="I14" s="364"/>
      <c r="J14" s="364"/>
      <c r="K14" s="364"/>
      <c r="L14" s="396"/>
    </row>
    <row r="15" spans="1:12" s="301" customFormat="1" ht="18" customHeight="1" x14ac:dyDescent="0.15">
      <c r="A15" s="375"/>
      <c r="B15" s="381" t="s">
        <v>25</v>
      </c>
      <c r="C15" s="387"/>
      <c r="D15" s="358">
        <v>0.02</v>
      </c>
      <c r="E15" s="365">
        <v>100</v>
      </c>
      <c r="F15" s="364" t="s">
        <v>26</v>
      </c>
      <c r="G15" s="364">
        <v>100</v>
      </c>
      <c r="H15" s="364" t="s">
        <v>26</v>
      </c>
      <c r="I15" s="364">
        <v>100</v>
      </c>
      <c r="J15" s="364" t="s">
        <v>26</v>
      </c>
      <c r="K15" s="364">
        <v>100</v>
      </c>
      <c r="L15" s="396" t="s">
        <v>26</v>
      </c>
    </row>
    <row r="16" spans="1:12" s="301" customFormat="1" ht="18" customHeight="1" x14ac:dyDescent="0.15">
      <c r="A16" s="375"/>
      <c r="B16" s="371"/>
      <c r="C16" s="387"/>
      <c r="D16" s="359"/>
      <c r="E16" s="365"/>
      <c r="F16" s="364"/>
      <c r="G16" s="364"/>
      <c r="H16" s="364"/>
      <c r="I16" s="364"/>
      <c r="J16" s="364"/>
      <c r="K16" s="364"/>
      <c r="L16" s="396"/>
    </row>
    <row r="17" spans="1:12" s="301" customFormat="1" ht="18" customHeight="1" thickBot="1" x14ac:dyDescent="0.2">
      <c r="A17" s="376"/>
      <c r="B17" s="373"/>
      <c r="C17" s="388"/>
      <c r="D17" s="360"/>
      <c r="E17" s="365"/>
      <c r="F17" s="364"/>
      <c r="G17" s="364"/>
      <c r="H17" s="364"/>
      <c r="I17" s="364"/>
      <c r="J17" s="364"/>
      <c r="K17" s="364"/>
      <c r="L17" s="396"/>
    </row>
    <row r="18" spans="1:12" s="301" customFormat="1" ht="18" customHeight="1" x14ac:dyDescent="0.15">
      <c r="A18" s="375"/>
      <c r="B18" s="390" t="s">
        <v>27</v>
      </c>
      <c r="C18" s="387"/>
      <c r="D18" s="359">
        <v>0.02</v>
      </c>
      <c r="E18" s="365">
        <v>100</v>
      </c>
      <c r="F18" s="364" t="s">
        <v>28</v>
      </c>
      <c r="G18" s="364">
        <v>100</v>
      </c>
      <c r="H18" s="364" t="s">
        <v>28</v>
      </c>
      <c r="I18" s="364">
        <v>100</v>
      </c>
      <c r="J18" s="364" t="s">
        <v>28</v>
      </c>
      <c r="K18" s="364">
        <v>100</v>
      </c>
      <c r="L18" s="396" t="s">
        <v>28</v>
      </c>
    </row>
    <row r="19" spans="1:12" s="301" customFormat="1" ht="18" customHeight="1" x14ac:dyDescent="0.15">
      <c r="A19" s="375"/>
      <c r="B19" s="390"/>
      <c r="C19" s="387"/>
      <c r="D19" s="359"/>
      <c r="E19" s="365"/>
      <c r="F19" s="364"/>
      <c r="G19" s="364"/>
      <c r="H19" s="364"/>
      <c r="I19" s="364"/>
      <c r="J19" s="364"/>
      <c r="K19" s="364"/>
      <c r="L19" s="396"/>
    </row>
    <row r="20" spans="1:12" s="301" customFormat="1" ht="18" customHeight="1" thickBot="1" x14ac:dyDescent="0.2">
      <c r="A20" s="376"/>
      <c r="B20" s="393"/>
      <c r="C20" s="388"/>
      <c r="D20" s="362"/>
      <c r="E20" s="366"/>
      <c r="F20" s="370"/>
      <c r="G20" s="370"/>
      <c r="H20" s="370"/>
      <c r="I20" s="370"/>
      <c r="J20" s="370"/>
      <c r="K20" s="370"/>
      <c r="L20" s="397"/>
    </row>
    <row r="21" spans="1:12" s="301" customFormat="1" ht="18" customHeight="1" x14ac:dyDescent="0.15">
      <c r="A21" s="375" t="s">
        <v>29</v>
      </c>
      <c r="B21" s="384" t="s">
        <v>30</v>
      </c>
      <c r="C21" s="368">
        <f>SUM(D21:D41)</f>
        <v>0.15001</v>
      </c>
      <c r="D21" s="361">
        <v>2.1430000000000001E-2</v>
      </c>
      <c r="E21" s="399">
        <v>50</v>
      </c>
      <c r="F21" s="374" t="s">
        <v>31</v>
      </c>
      <c r="G21" s="374">
        <v>50</v>
      </c>
      <c r="H21" s="374" t="s">
        <v>32</v>
      </c>
      <c r="I21" s="374">
        <v>100</v>
      </c>
      <c r="J21" s="374" t="s">
        <v>33</v>
      </c>
      <c r="K21" s="374">
        <v>100</v>
      </c>
      <c r="L21" s="398" t="s">
        <v>33</v>
      </c>
    </row>
    <row r="22" spans="1:12" s="301" customFormat="1" ht="18" customHeight="1" x14ac:dyDescent="0.15">
      <c r="A22" s="375"/>
      <c r="B22" s="385"/>
      <c r="C22" s="368"/>
      <c r="D22" s="359"/>
      <c r="E22" s="365"/>
      <c r="F22" s="364"/>
      <c r="G22" s="364"/>
      <c r="H22" s="364"/>
      <c r="I22" s="364"/>
      <c r="J22" s="364"/>
      <c r="K22" s="364"/>
      <c r="L22" s="396"/>
    </row>
    <row r="23" spans="1:12" s="301" customFormat="1" ht="39" customHeight="1" thickBot="1" x14ac:dyDescent="0.2">
      <c r="A23" s="376"/>
      <c r="B23" s="386"/>
      <c r="C23" s="369"/>
      <c r="D23" s="360"/>
      <c r="E23" s="365"/>
      <c r="F23" s="364"/>
      <c r="G23" s="364"/>
      <c r="H23" s="364"/>
      <c r="I23" s="364"/>
      <c r="J23" s="364"/>
      <c r="K23" s="364"/>
      <c r="L23" s="396"/>
    </row>
    <row r="24" spans="1:12" s="301" customFormat="1" ht="18" customHeight="1" x14ac:dyDescent="0.15">
      <c r="A24" s="375"/>
      <c r="B24" s="385" t="s">
        <v>34</v>
      </c>
      <c r="C24" s="368"/>
      <c r="D24" s="358">
        <v>2.1430000000000001E-2</v>
      </c>
      <c r="E24" s="365">
        <v>100</v>
      </c>
      <c r="F24" s="364" t="s">
        <v>35</v>
      </c>
      <c r="G24" s="364">
        <v>100</v>
      </c>
      <c r="H24" s="364" t="s">
        <v>35</v>
      </c>
      <c r="I24" s="364">
        <v>100</v>
      </c>
      <c r="J24" s="364" t="s">
        <v>35</v>
      </c>
      <c r="K24" s="364">
        <v>50</v>
      </c>
      <c r="L24" s="396" t="s">
        <v>36</v>
      </c>
    </row>
    <row r="25" spans="1:12" s="301" customFormat="1" ht="18" customHeight="1" x14ac:dyDescent="0.15">
      <c r="A25" s="375"/>
      <c r="B25" s="385"/>
      <c r="C25" s="368"/>
      <c r="D25" s="359"/>
      <c r="E25" s="365"/>
      <c r="F25" s="364"/>
      <c r="G25" s="364"/>
      <c r="H25" s="364"/>
      <c r="I25" s="364"/>
      <c r="J25" s="364"/>
      <c r="K25" s="364"/>
      <c r="L25" s="396"/>
    </row>
    <row r="26" spans="1:12" s="301" customFormat="1" ht="18" customHeight="1" thickBot="1" x14ac:dyDescent="0.2">
      <c r="A26" s="376"/>
      <c r="B26" s="386"/>
      <c r="C26" s="369"/>
      <c r="D26" s="360"/>
      <c r="E26" s="365"/>
      <c r="F26" s="364"/>
      <c r="G26" s="364"/>
      <c r="H26" s="364"/>
      <c r="I26" s="364"/>
      <c r="J26" s="364"/>
      <c r="K26" s="364"/>
      <c r="L26" s="396"/>
    </row>
    <row r="27" spans="1:12" s="301" customFormat="1" ht="18" customHeight="1" x14ac:dyDescent="0.15">
      <c r="A27" s="375"/>
      <c r="B27" s="371" t="s">
        <v>37</v>
      </c>
      <c r="C27" s="368"/>
      <c r="D27" s="358">
        <v>2.1430000000000001E-2</v>
      </c>
      <c r="E27" s="365">
        <v>0</v>
      </c>
      <c r="F27" s="364" t="s">
        <v>38</v>
      </c>
      <c r="G27" s="364">
        <v>0</v>
      </c>
      <c r="H27" s="364" t="s">
        <v>38</v>
      </c>
      <c r="I27" s="364">
        <v>50</v>
      </c>
      <c r="J27" s="364" t="s">
        <v>39</v>
      </c>
      <c r="K27" s="364">
        <v>50</v>
      </c>
      <c r="L27" s="396" t="s">
        <v>39</v>
      </c>
    </row>
    <row r="28" spans="1:12" s="301" customFormat="1" ht="18" customHeight="1" x14ac:dyDescent="0.15">
      <c r="A28" s="375"/>
      <c r="B28" s="371"/>
      <c r="C28" s="368"/>
      <c r="D28" s="359"/>
      <c r="E28" s="365"/>
      <c r="F28" s="364"/>
      <c r="G28" s="364"/>
      <c r="H28" s="364"/>
      <c r="I28" s="364"/>
      <c r="J28" s="364"/>
      <c r="K28" s="364"/>
      <c r="L28" s="396"/>
    </row>
    <row r="29" spans="1:12" s="301" customFormat="1" ht="18" customHeight="1" thickBot="1" x14ac:dyDescent="0.2">
      <c r="A29" s="376"/>
      <c r="B29" s="373"/>
      <c r="C29" s="369"/>
      <c r="D29" s="360"/>
      <c r="E29" s="365"/>
      <c r="F29" s="364"/>
      <c r="G29" s="364"/>
      <c r="H29" s="364"/>
      <c r="I29" s="364"/>
      <c r="J29" s="364"/>
      <c r="K29" s="364"/>
      <c r="L29" s="396"/>
    </row>
    <row r="30" spans="1:12" s="301" customFormat="1" ht="18" customHeight="1" x14ac:dyDescent="0.15">
      <c r="A30" s="375"/>
      <c r="B30" s="371" t="s">
        <v>40</v>
      </c>
      <c r="C30" s="368"/>
      <c r="D30" s="358">
        <v>2.1430000000000001E-2</v>
      </c>
      <c r="E30" s="365">
        <v>50</v>
      </c>
      <c r="F30" s="364" t="s">
        <v>41</v>
      </c>
      <c r="G30" s="364">
        <v>50</v>
      </c>
      <c r="H30" s="364" t="s">
        <v>41</v>
      </c>
      <c r="I30" s="364">
        <v>50</v>
      </c>
      <c r="J30" s="364" t="s">
        <v>41</v>
      </c>
      <c r="K30" s="364">
        <v>50</v>
      </c>
      <c r="L30" s="396" t="s">
        <v>41</v>
      </c>
    </row>
    <row r="31" spans="1:12" s="301" customFormat="1" ht="18" customHeight="1" x14ac:dyDescent="0.15">
      <c r="A31" s="375"/>
      <c r="B31" s="371"/>
      <c r="C31" s="368"/>
      <c r="D31" s="359"/>
      <c r="E31" s="365"/>
      <c r="F31" s="364"/>
      <c r="G31" s="364"/>
      <c r="H31" s="364"/>
      <c r="I31" s="364"/>
      <c r="J31" s="364"/>
      <c r="K31" s="364"/>
      <c r="L31" s="396"/>
    </row>
    <row r="32" spans="1:12" s="301" customFormat="1" ht="18" customHeight="1" thickBot="1" x14ac:dyDescent="0.2">
      <c r="A32" s="376"/>
      <c r="B32" s="373"/>
      <c r="C32" s="369"/>
      <c r="D32" s="360"/>
      <c r="E32" s="365"/>
      <c r="F32" s="364"/>
      <c r="G32" s="364"/>
      <c r="H32" s="364"/>
      <c r="I32" s="364"/>
      <c r="J32" s="364"/>
      <c r="K32" s="364"/>
      <c r="L32" s="396"/>
    </row>
    <row r="33" spans="1:12" s="301" customFormat="1" ht="18" customHeight="1" x14ac:dyDescent="0.15">
      <c r="A33" s="375"/>
      <c r="B33" s="371" t="s">
        <v>42</v>
      </c>
      <c r="C33" s="368"/>
      <c r="D33" s="358">
        <v>2.1430000000000001E-2</v>
      </c>
      <c r="E33" s="365">
        <v>100</v>
      </c>
      <c r="F33" s="364" t="s">
        <v>43</v>
      </c>
      <c r="G33" s="364">
        <v>100</v>
      </c>
      <c r="H33" s="364" t="s">
        <v>43</v>
      </c>
      <c r="I33" s="364">
        <v>100</v>
      </c>
      <c r="J33" s="364" t="s">
        <v>43</v>
      </c>
      <c r="K33" s="364">
        <v>100</v>
      </c>
      <c r="L33" s="396" t="s">
        <v>43</v>
      </c>
    </row>
    <row r="34" spans="1:12" s="301" customFormat="1" ht="18" customHeight="1" x14ac:dyDescent="0.15">
      <c r="A34" s="375"/>
      <c r="B34" s="371"/>
      <c r="C34" s="368"/>
      <c r="D34" s="359"/>
      <c r="E34" s="365"/>
      <c r="F34" s="364"/>
      <c r="G34" s="364"/>
      <c r="H34" s="364"/>
      <c r="I34" s="364"/>
      <c r="J34" s="364"/>
      <c r="K34" s="364"/>
      <c r="L34" s="396"/>
    </row>
    <row r="35" spans="1:12" s="301" customFormat="1" ht="18" customHeight="1" thickBot="1" x14ac:dyDescent="0.2">
      <c r="A35" s="376"/>
      <c r="B35" s="373"/>
      <c r="C35" s="369"/>
      <c r="D35" s="360"/>
      <c r="E35" s="365"/>
      <c r="F35" s="364"/>
      <c r="G35" s="364"/>
      <c r="H35" s="364"/>
      <c r="I35" s="364"/>
      <c r="J35" s="364"/>
      <c r="K35" s="364"/>
      <c r="L35" s="396"/>
    </row>
    <row r="36" spans="1:12" s="301" customFormat="1" ht="18" customHeight="1" x14ac:dyDescent="0.15">
      <c r="A36" s="375"/>
      <c r="B36" s="371" t="s">
        <v>44</v>
      </c>
      <c r="C36" s="368"/>
      <c r="D36" s="359">
        <v>2.1430000000000001E-2</v>
      </c>
      <c r="E36" s="365">
        <v>0</v>
      </c>
      <c r="F36" s="364" t="s">
        <v>45</v>
      </c>
      <c r="G36" s="364">
        <v>0</v>
      </c>
      <c r="H36" s="364" t="s">
        <v>45</v>
      </c>
      <c r="I36" s="364">
        <v>50</v>
      </c>
      <c r="J36" s="364" t="s">
        <v>46</v>
      </c>
      <c r="K36" s="364">
        <v>50</v>
      </c>
      <c r="L36" s="396" t="s">
        <v>46</v>
      </c>
    </row>
    <row r="37" spans="1:12" s="301" customFormat="1" ht="18" customHeight="1" x14ac:dyDescent="0.15">
      <c r="A37" s="375"/>
      <c r="B37" s="371"/>
      <c r="C37" s="368"/>
      <c r="D37" s="359"/>
      <c r="E37" s="365"/>
      <c r="F37" s="364"/>
      <c r="G37" s="364"/>
      <c r="H37" s="364"/>
      <c r="I37" s="364"/>
      <c r="J37" s="364"/>
      <c r="K37" s="364"/>
      <c r="L37" s="396"/>
    </row>
    <row r="38" spans="1:12" s="301" customFormat="1" ht="18" customHeight="1" thickBot="1" x14ac:dyDescent="0.2">
      <c r="A38" s="376"/>
      <c r="B38" s="373"/>
      <c r="C38" s="369"/>
      <c r="D38" s="360"/>
      <c r="E38" s="365"/>
      <c r="F38" s="364"/>
      <c r="G38" s="364"/>
      <c r="H38" s="364"/>
      <c r="I38" s="364"/>
      <c r="J38" s="364"/>
      <c r="K38" s="364"/>
      <c r="L38" s="396"/>
    </row>
    <row r="39" spans="1:12" s="301" customFormat="1" ht="18" customHeight="1" x14ac:dyDescent="0.15">
      <c r="A39" s="375"/>
      <c r="B39" s="371" t="s">
        <v>47</v>
      </c>
      <c r="C39" s="368"/>
      <c r="D39" s="358">
        <v>2.1430000000000001E-2</v>
      </c>
      <c r="E39" s="365">
        <v>50</v>
      </c>
      <c r="F39" s="364" t="s">
        <v>48</v>
      </c>
      <c r="G39" s="364">
        <v>50</v>
      </c>
      <c r="H39" s="364" t="s">
        <v>48</v>
      </c>
      <c r="I39" s="364">
        <v>75</v>
      </c>
      <c r="J39" s="364" t="s">
        <v>49</v>
      </c>
      <c r="K39" s="364">
        <v>75</v>
      </c>
      <c r="L39" s="396" t="s">
        <v>49</v>
      </c>
    </row>
    <row r="40" spans="1:12" s="301" customFormat="1" ht="18" customHeight="1" x14ac:dyDescent="0.15">
      <c r="A40" s="375"/>
      <c r="B40" s="371"/>
      <c r="C40" s="368"/>
      <c r="D40" s="359"/>
      <c r="E40" s="365"/>
      <c r="F40" s="364"/>
      <c r="G40" s="364"/>
      <c r="H40" s="364"/>
      <c r="I40" s="364"/>
      <c r="J40" s="364"/>
      <c r="K40" s="364"/>
      <c r="L40" s="396"/>
    </row>
    <row r="41" spans="1:12" s="301" customFormat="1" ht="38.25" customHeight="1" thickBot="1" x14ac:dyDescent="0.2">
      <c r="A41" s="376"/>
      <c r="B41" s="372"/>
      <c r="C41" s="369"/>
      <c r="D41" s="362"/>
      <c r="E41" s="366"/>
      <c r="F41" s="370"/>
      <c r="G41" s="370"/>
      <c r="H41" s="370"/>
      <c r="I41" s="370"/>
      <c r="J41" s="370"/>
      <c r="K41" s="370"/>
      <c r="L41" s="397"/>
    </row>
    <row r="42" spans="1:12" s="301" customFormat="1" ht="24.5" customHeight="1" x14ac:dyDescent="0.15">
      <c r="A42" s="375" t="s">
        <v>50</v>
      </c>
      <c r="B42" s="377" t="s">
        <v>51</v>
      </c>
      <c r="C42" s="368">
        <f>SUM(D42:D50)</f>
        <v>9.9989999999999996E-2</v>
      </c>
      <c r="D42" s="361">
        <v>3.3329999999999999E-2</v>
      </c>
      <c r="E42" s="399">
        <v>50</v>
      </c>
      <c r="F42" s="374" t="s">
        <v>52</v>
      </c>
      <c r="G42" s="374">
        <v>50</v>
      </c>
      <c r="H42" s="374" t="s">
        <v>53</v>
      </c>
      <c r="I42" s="374">
        <v>100</v>
      </c>
      <c r="J42" s="374" t="s">
        <v>54</v>
      </c>
      <c r="K42" s="374">
        <v>100</v>
      </c>
      <c r="L42" s="398" t="s">
        <v>54</v>
      </c>
    </row>
    <row r="43" spans="1:12" s="301" customFormat="1" ht="24.5" customHeight="1" x14ac:dyDescent="0.15">
      <c r="A43" s="375"/>
      <c r="B43" s="371"/>
      <c r="C43" s="368"/>
      <c r="D43" s="359"/>
      <c r="E43" s="365"/>
      <c r="F43" s="364"/>
      <c r="G43" s="364"/>
      <c r="H43" s="364"/>
      <c r="I43" s="364"/>
      <c r="J43" s="364"/>
      <c r="K43" s="364"/>
      <c r="L43" s="396"/>
    </row>
    <row r="44" spans="1:12" s="301" customFormat="1" ht="24.5" customHeight="1" thickBot="1" x14ac:dyDescent="0.2">
      <c r="A44" s="376"/>
      <c r="B44" s="373"/>
      <c r="C44" s="369"/>
      <c r="D44" s="360"/>
      <c r="E44" s="365"/>
      <c r="F44" s="364"/>
      <c r="G44" s="364"/>
      <c r="H44" s="364"/>
      <c r="I44" s="364"/>
      <c r="J44" s="364"/>
      <c r="K44" s="364"/>
      <c r="L44" s="396"/>
    </row>
    <row r="45" spans="1:12" s="301" customFormat="1" ht="18" customHeight="1" x14ac:dyDescent="0.15">
      <c r="A45" s="375"/>
      <c r="B45" s="371" t="s">
        <v>55</v>
      </c>
      <c r="C45" s="368"/>
      <c r="D45" s="358">
        <v>3.3329999999999999E-2</v>
      </c>
      <c r="E45" s="365">
        <v>75</v>
      </c>
      <c r="F45" s="364" t="s">
        <v>56</v>
      </c>
      <c r="G45" s="364">
        <v>50</v>
      </c>
      <c r="H45" s="364" t="s">
        <v>57</v>
      </c>
      <c r="I45" s="364">
        <v>25</v>
      </c>
      <c r="J45" s="364" t="s">
        <v>58</v>
      </c>
      <c r="K45" s="364">
        <v>25</v>
      </c>
      <c r="L45" s="396" t="s">
        <v>59</v>
      </c>
    </row>
    <row r="46" spans="1:12" s="301" customFormat="1" ht="18" customHeight="1" x14ac:dyDescent="0.15">
      <c r="A46" s="375"/>
      <c r="B46" s="371"/>
      <c r="C46" s="368"/>
      <c r="D46" s="359"/>
      <c r="E46" s="365"/>
      <c r="F46" s="364"/>
      <c r="G46" s="364"/>
      <c r="H46" s="364"/>
      <c r="I46" s="364"/>
      <c r="J46" s="364"/>
      <c r="K46" s="364"/>
      <c r="L46" s="396"/>
    </row>
    <row r="47" spans="1:12" s="301" customFormat="1" ht="18" customHeight="1" thickBot="1" x14ac:dyDescent="0.2">
      <c r="A47" s="376"/>
      <c r="B47" s="373"/>
      <c r="C47" s="369"/>
      <c r="D47" s="360"/>
      <c r="E47" s="365"/>
      <c r="F47" s="364"/>
      <c r="G47" s="364"/>
      <c r="H47" s="364"/>
      <c r="I47" s="364"/>
      <c r="J47" s="364"/>
      <c r="K47" s="364"/>
      <c r="L47" s="396"/>
    </row>
    <row r="48" spans="1:12" s="301" customFormat="1" ht="18" customHeight="1" x14ac:dyDescent="0.15">
      <c r="A48" s="375"/>
      <c r="B48" s="371" t="s">
        <v>60</v>
      </c>
      <c r="C48" s="368"/>
      <c r="D48" s="358">
        <v>3.3329999999999999E-2</v>
      </c>
      <c r="E48" s="365">
        <v>50</v>
      </c>
      <c r="F48" s="364" t="s">
        <v>61</v>
      </c>
      <c r="G48" s="364">
        <v>0</v>
      </c>
      <c r="H48" s="364" t="s">
        <v>62</v>
      </c>
      <c r="I48" s="364">
        <v>0</v>
      </c>
      <c r="J48" s="364" t="s">
        <v>63</v>
      </c>
      <c r="K48" s="364">
        <v>50</v>
      </c>
      <c r="L48" s="396" t="s">
        <v>64</v>
      </c>
    </row>
    <row r="49" spans="1:12" s="301" customFormat="1" ht="18" customHeight="1" x14ac:dyDescent="0.15">
      <c r="A49" s="375"/>
      <c r="B49" s="371"/>
      <c r="C49" s="368"/>
      <c r="D49" s="359"/>
      <c r="E49" s="365"/>
      <c r="F49" s="364"/>
      <c r="G49" s="364"/>
      <c r="H49" s="364"/>
      <c r="I49" s="364"/>
      <c r="J49" s="364"/>
      <c r="K49" s="364"/>
      <c r="L49" s="396"/>
    </row>
    <row r="50" spans="1:12" s="301" customFormat="1" ht="18" customHeight="1" thickBot="1" x14ac:dyDescent="0.2">
      <c r="A50" s="376"/>
      <c r="B50" s="372"/>
      <c r="C50" s="369"/>
      <c r="D50" s="362"/>
      <c r="E50" s="366"/>
      <c r="F50" s="370"/>
      <c r="G50" s="370"/>
      <c r="H50" s="370"/>
      <c r="I50" s="370"/>
      <c r="J50" s="370"/>
      <c r="K50" s="370"/>
      <c r="L50" s="397"/>
    </row>
    <row r="51" spans="1:12" s="301" customFormat="1" ht="18" customHeight="1" x14ac:dyDescent="0.15">
      <c r="A51" s="380" t="s">
        <v>65</v>
      </c>
      <c r="B51" s="377" t="s">
        <v>66</v>
      </c>
      <c r="C51" s="367">
        <f>SUM(D51:D62)</f>
        <v>0.1</v>
      </c>
      <c r="D51" s="361">
        <v>2.5000000000000001E-2</v>
      </c>
      <c r="E51" s="399">
        <v>50</v>
      </c>
      <c r="F51" s="374" t="s">
        <v>67</v>
      </c>
      <c r="G51" s="374">
        <v>50</v>
      </c>
      <c r="H51" s="374" t="s">
        <v>68</v>
      </c>
      <c r="I51" s="374">
        <v>50</v>
      </c>
      <c r="J51" s="374" t="s">
        <v>67</v>
      </c>
      <c r="K51" s="374">
        <v>50</v>
      </c>
      <c r="L51" s="398" t="s">
        <v>68</v>
      </c>
    </row>
    <row r="52" spans="1:12" s="301" customFormat="1" ht="18" customHeight="1" x14ac:dyDescent="0.15">
      <c r="A52" s="375"/>
      <c r="B52" s="371"/>
      <c r="C52" s="368"/>
      <c r="D52" s="359"/>
      <c r="E52" s="365"/>
      <c r="F52" s="364"/>
      <c r="G52" s="364"/>
      <c r="H52" s="364"/>
      <c r="I52" s="364"/>
      <c r="J52" s="364"/>
      <c r="K52" s="364"/>
      <c r="L52" s="396"/>
    </row>
    <row r="53" spans="1:12" s="301" customFormat="1" ht="18" customHeight="1" x14ac:dyDescent="0.15">
      <c r="A53" s="375"/>
      <c r="B53" s="373"/>
      <c r="C53" s="368"/>
      <c r="D53" s="360"/>
      <c r="E53" s="365"/>
      <c r="F53" s="364"/>
      <c r="G53" s="364"/>
      <c r="H53" s="364"/>
      <c r="I53" s="364"/>
      <c r="J53" s="364"/>
      <c r="K53" s="364"/>
      <c r="L53" s="396"/>
    </row>
    <row r="54" spans="1:12" s="301" customFormat="1" ht="18" customHeight="1" x14ac:dyDescent="0.15">
      <c r="A54" s="375"/>
      <c r="B54" s="371" t="s">
        <v>69</v>
      </c>
      <c r="C54" s="368"/>
      <c r="D54" s="358">
        <v>2.5000000000000001E-2</v>
      </c>
      <c r="E54" s="365">
        <v>50</v>
      </c>
      <c r="F54" s="364" t="s">
        <v>70</v>
      </c>
      <c r="G54" s="364">
        <v>50</v>
      </c>
      <c r="H54" s="364" t="s">
        <v>70</v>
      </c>
      <c r="I54" s="364">
        <v>50</v>
      </c>
      <c r="J54" s="364" t="s">
        <v>70</v>
      </c>
      <c r="K54" s="364">
        <v>50</v>
      </c>
      <c r="L54" s="396" t="s">
        <v>70</v>
      </c>
    </row>
    <row r="55" spans="1:12" s="301" customFormat="1" ht="18" customHeight="1" x14ac:dyDescent="0.15">
      <c r="A55" s="375"/>
      <c r="B55" s="371"/>
      <c r="C55" s="368"/>
      <c r="D55" s="359"/>
      <c r="E55" s="365"/>
      <c r="F55" s="364"/>
      <c r="G55" s="364"/>
      <c r="H55" s="364"/>
      <c r="I55" s="364"/>
      <c r="J55" s="364"/>
      <c r="K55" s="364"/>
      <c r="L55" s="396"/>
    </row>
    <row r="56" spans="1:12" s="301" customFormat="1" ht="18" customHeight="1" x14ac:dyDescent="0.15">
      <c r="A56" s="375"/>
      <c r="B56" s="373"/>
      <c r="C56" s="368"/>
      <c r="D56" s="360"/>
      <c r="E56" s="365"/>
      <c r="F56" s="364"/>
      <c r="G56" s="364"/>
      <c r="H56" s="364"/>
      <c r="I56" s="364"/>
      <c r="J56" s="364"/>
      <c r="K56" s="364"/>
      <c r="L56" s="396"/>
    </row>
    <row r="57" spans="1:12" s="301" customFormat="1" ht="33" customHeight="1" x14ac:dyDescent="0.15">
      <c r="A57" s="375"/>
      <c r="B57" s="371" t="s">
        <v>71</v>
      </c>
      <c r="C57" s="368"/>
      <c r="D57" s="358">
        <v>2.5000000000000001E-2</v>
      </c>
      <c r="E57" s="365">
        <v>100</v>
      </c>
      <c r="F57" s="364" t="s">
        <v>72</v>
      </c>
      <c r="G57" s="364">
        <v>100</v>
      </c>
      <c r="H57" s="364" t="s">
        <v>72</v>
      </c>
      <c r="I57" s="364">
        <v>50</v>
      </c>
      <c r="J57" s="364" t="s">
        <v>73</v>
      </c>
      <c r="K57" s="364">
        <v>50</v>
      </c>
      <c r="L57" s="396" t="s">
        <v>74</v>
      </c>
    </row>
    <row r="58" spans="1:12" s="301" customFormat="1" ht="33" customHeight="1" x14ac:dyDescent="0.15">
      <c r="A58" s="375"/>
      <c r="B58" s="371"/>
      <c r="C58" s="368"/>
      <c r="D58" s="359"/>
      <c r="E58" s="365"/>
      <c r="F58" s="364"/>
      <c r="G58" s="364"/>
      <c r="H58" s="364"/>
      <c r="I58" s="364"/>
      <c r="J58" s="364"/>
      <c r="K58" s="364"/>
      <c r="L58" s="396"/>
    </row>
    <row r="59" spans="1:12" s="301" customFormat="1" ht="33" customHeight="1" x14ac:dyDescent="0.15">
      <c r="A59" s="375"/>
      <c r="B59" s="373"/>
      <c r="C59" s="368"/>
      <c r="D59" s="360"/>
      <c r="E59" s="365"/>
      <c r="F59" s="364"/>
      <c r="G59" s="364"/>
      <c r="H59" s="364"/>
      <c r="I59" s="364"/>
      <c r="J59" s="364"/>
      <c r="K59" s="364"/>
      <c r="L59" s="396"/>
    </row>
    <row r="60" spans="1:12" s="301" customFormat="1" ht="18" customHeight="1" x14ac:dyDescent="0.15">
      <c r="A60" s="375"/>
      <c r="B60" s="371" t="s">
        <v>75</v>
      </c>
      <c r="C60" s="368"/>
      <c r="D60" s="358">
        <v>2.5000000000000001E-2</v>
      </c>
      <c r="E60" s="365">
        <v>100</v>
      </c>
      <c r="F60" s="364" t="s">
        <v>76</v>
      </c>
      <c r="G60" s="364">
        <v>100</v>
      </c>
      <c r="H60" s="364" t="s">
        <v>76</v>
      </c>
      <c r="I60" s="364">
        <v>100</v>
      </c>
      <c r="J60" s="364" t="s">
        <v>76</v>
      </c>
      <c r="K60" s="364">
        <v>100</v>
      </c>
      <c r="L60" s="396" t="s">
        <v>76</v>
      </c>
    </row>
    <row r="61" spans="1:12" s="301" customFormat="1" ht="18" customHeight="1" x14ac:dyDescent="0.15">
      <c r="A61" s="375"/>
      <c r="B61" s="371"/>
      <c r="C61" s="368"/>
      <c r="D61" s="359"/>
      <c r="E61" s="365"/>
      <c r="F61" s="364"/>
      <c r="G61" s="364"/>
      <c r="H61" s="364"/>
      <c r="I61" s="364"/>
      <c r="J61" s="364"/>
      <c r="K61" s="364"/>
      <c r="L61" s="396"/>
    </row>
    <row r="62" spans="1:12" s="301" customFormat="1" ht="18" customHeight="1" thickBot="1" x14ac:dyDescent="0.2">
      <c r="A62" s="376"/>
      <c r="B62" s="372"/>
      <c r="C62" s="369"/>
      <c r="D62" s="362"/>
      <c r="E62" s="366"/>
      <c r="F62" s="370"/>
      <c r="G62" s="370"/>
      <c r="H62" s="370"/>
      <c r="I62" s="370"/>
      <c r="J62" s="370"/>
      <c r="K62" s="370"/>
      <c r="L62" s="397"/>
    </row>
    <row r="63" spans="1:12" s="301" customFormat="1" ht="50" customHeight="1" x14ac:dyDescent="0.15">
      <c r="A63" s="380" t="s">
        <v>77</v>
      </c>
      <c r="B63" s="377" t="s">
        <v>78</v>
      </c>
      <c r="C63" s="367">
        <f>SUM(D63:D74)</f>
        <v>0.05</v>
      </c>
      <c r="D63" s="361">
        <v>1.2500000000000001E-2</v>
      </c>
      <c r="E63" s="399">
        <v>50</v>
      </c>
      <c r="F63" s="374" t="s">
        <v>79</v>
      </c>
      <c r="G63" s="374">
        <v>50</v>
      </c>
      <c r="H63" s="374" t="s">
        <v>79</v>
      </c>
      <c r="I63" s="374">
        <v>0</v>
      </c>
      <c r="J63" s="374" t="s">
        <v>689</v>
      </c>
      <c r="K63" s="374">
        <v>50</v>
      </c>
      <c r="L63" s="398" t="s">
        <v>80</v>
      </c>
    </row>
    <row r="64" spans="1:12" s="301" customFormat="1" ht="50" customHeight="1" x14ac:dyDescent="0.15">
      <c r="A64" s="375"/>
      <c r="B64" s="371"/>
      <c r="C64" s="368"/>
      <c r="D64" s="359"/>
      <c r="E64" s="365"/>
      <c r="F64" s="364"/>
      <c r="G64" s="364"/>
      <c r="H64" s="364"/>
      <c r="I64" s="364"/>
      <c r="J64" s="364"/>
      <c r="K64" s="364"/>
      <c r="L64" s="396"/>
    </row>
    <row r="65" spans="1:12" s="301" customFormat="1" ht="50" customHeight="1" x14ac:dyDescent="0.15">
      <c r="A65" s="375"/>
      <c r="B65" s="373"/>
      <c r="C65" s="368"/>
      <c r="D65" s="360"/>
      <c r="E65" s="365"/>
      <c r="F65" s="364"/>
      <c r="G65" s="364"/>
      <c r="H65" s="364"/>
      <c r="I65" s="364"/>
      <c r="J65" s="364"/>
      <c r="K65" s="364"/>
      <c r="L65" s="396"/>
    </row>
    <row r="66" spans="1:12" s="301" customFormat="1" ht="20.5" customHeight="1" x14ac:dyDescent="0.15">
      <c r="A66" s="375"/>
      <c r="B66" s="371" t="s">
        <v>81</v>
      </c>
      <c r="C66" s="368"/>
      <c r="D66" s="358">
        <v>1.2500000000000001E-2</v>
      </c>
      <c r="E66" s="365">
        <v>0</v>
      </c>
      <c r="F66" s="364" t="s">
        <v>82</v>
      </c>
      <c r="G66" s="364">
        <v>0</v>
      </c>
      <c r="H66" s="364" t="s">
        <v>706</v>
      </c>
      <c r="I66" s="364">
        <v>0</v>
      </c>
      <c r="J66" s="364" t="s">
        <v>83</v>
      </c>
      <c r="K66" s="364">
        <v>0</v>
      </c>
      <c r="L66" s="396" t="s">
        <v>84</v>
      </c>
    </row>
    <row r="67" spans="1:12" s="301" customFormat="1" ht="20.5" customHeight="1" x14ac:dyDescent="0.15">
      <c r="A67" s="375"/>
      <c r="B67" s="371"/>
      <c r="C67" s="368"/>
      <c r="D67" s="359"/>
      <c r="E67" s="365"/>
      <c r="F67" s="364"/>
      <c r="G67" s="364"/>
      <c r="H67" s="364"/>
      <c r="I67" s="364"/>
      <c r="J67" s="364"/>
      <c r="K67" s="364"/>
      <c r="L67" s="396"/>
    </row>
    <row r="68" spans="1:12" s="301" customFormat="1" ht="20.5" customHeight="1" x14ac:dyDescent="0.15">
      <c r="A68" s="375"/>
      <c r="B68" s="373"/>
      <c r="C68" s="368"/>
      <c r="D68" s="360"/>
      <c r="E68" s="365"/>
      <c r="F68" s="364"/>
      <c r="G68" s="364"/>
      <c r="H68" s="364"/>
      <c r="I68" s="364"/>
      <c r="J68" s="364"/>
      <c r="K68" s="364"/>
      <c r="L68" s="396"/>
    </row>
    <row r="69" spans="1:12" s="301" customFormat="1" ht="18" customHeight="1" x14ac:dyDescent="0.15">
      <c r="A69" s="375"/>
      <c r="B69" s="371" t="s">
        <v>85</v>
      </c>
      <c r="C69" s="368"/>
      <c r="D69" s="358">
        <v>1.2500000000000001E-2</v>
      </c>
      <c r="E69" s="365">
        <v>100</v>
      </c>
      <c r="F69" s="364" t="s">
        <v>86</v>
      </c>
      <c r="G69" s="364">
        <v>100</v>
      </c>
      <c r="H69" s="364" t="s">
        <v>86</v>
      </c>
      <c r="I69" s="364">
        <v>50</v>
      </c>
      <c r="J69" s="364" t="s">
        <v>87</v>
      </c>
      <c r="K69" s="364">
        <v>50</v>
      </c>
      <c r="L69" s="396" t="s">
        <v>87</v>
      </c>
    </row>
    <row r="70" spans="1:12" s="301" customFormat="1" ht="18" customHeight="1" x14ac:dyDescent="0.15">
      <c r="A70" s="375"/>
      <c r="B70" s="371"/>
      <c r="C70" s="368"/>
      <c r="D70" s="359"/>
      <c r="E70" s="365"/>
      <c r="F70" s="364"/>
      <c r="G70" s="364"/>
      <c r="H70" s="364"/>
      <c r="I70" s="364"/>
      <c r="J70" s="364"/>
      <c r="K70" s="364"/>
      <c r="L70" s="396"/>
    </row>
    <row r="71" spans="1:12" s="301" customFormat="1" ht="18" customHeight="1" x14ac:dyDescent="0.15">
      <c r="A71" s="375"/>
      <c r="B71" s="373"/>
      <c r="C71" s="368"/>
      <c r="D71" s="360"/>
      <c r="E71" s="365"/>
      <c r="F71" s="364"/>
      <c r="G71" s="364"/>
      <c r="H71" s="364"/>
      <c r="I71" s="364"/>
      <c r="J71" s="364"/>
      <c r="K71" s="364"/>
      <c r="L71" s="396"/>
    </row>
    <row r="72" spans="1:12" s="301" customFormat="1" ht="18" customHeight="1" x14ac:dyDescent="0.15">
      <c r="A72" s="375"/>
      <c r="B72" s="371" t="s">
        <v>88</v>
      </c>
      <c r="C72" s="368"/>
      <c r="D72" s="358">
        <v>1.2500000000000001E-2</v>
      </c>
      <c r="E72" s="365">
        <v>100</v>
      </c>
      <c r="F72" s="364" t="s">
        <v>89</v>
      </c>
      <c r="G72" s="364">
        <v>100</v>
      </c>
      <c r="H72" s="364" t="s">
        <v>89</v>
      </c>
      <c r="I72" s="364">
        <v>100</v>
      </c>
      <c r="J72" s="364" t="s">
        <v>89</v>
      </c>
      <c r="K72" s="364">
        <v>100</v>
      </c>
      <c r="L72" s="396" t="s">
        <v>89</v>
      </c>
    </row>
    <row r="73" spans="1:12" s="301" customFormat="1" ht="18" customHeight="1" x14ac:dyDescent="0.15">
      <c r="A73" s="375"/>
      <c r="B73" s="371"/>
      <c r="C73" s="368"/>
      <c r="D73" s="359"/>
      <c r="E73" s="365"/>
      <c r="F73" s="364"/>
      <c r="G73" s="364"/>
      <c r="H73" s="364"/>
      <c r="I73" s="364"/>
      <c r="J73" s="364"/>
      <c r="K73" s="364"/>
      <c r="L73" s="396"/>
    </row>
    <row r="74" spans="1:12" s="301" customFormat="1" ht="18" customHeight="1" thickBot="1" x14ac:dyDescent="0.2">
      <c r="A74" s="376"/>
      <c r="B74" s="372"/>
      <c r="C74" s="369"/>
      <c r="D74" s="362"/>
      <c r="E74" s="366"/>
      <c r="F74" s="370"/>
      <c r="G74" s="370"/>
      <c r="H74" s="370"/>
      <c r="I74" s="370"/>
      <c r="J74" s="370"/>
      <c r="K74" s="370"/>
      <c r="L74" s="397"/>
    </row>
    <row r="75" spans="1:12" s="301" customFormat="1" ht="18.75" customHeight="1" x14ac:dyDescent="0.15">
      <c r="A75" s="375" t="s">
        <v>90</v>
      </c>
      <c r="B75" s="377" t="s">
        <v>91</v>
      </c>
      <c r="C75" s="378">
        <f>SUM(D75:D80)</f>
        <v>0.1</v>
      </c>
      <c r="D75" s="361">
        <v>0.05</v>
      </c>
      <c r="E75" s="399">
        <v>50</v>
      </c>
      <c r="F75" s="374" t="s">
        <v>92</v>
      </c>
      <c r="G75" s="374">
        <v>50</v>
      </c>
      <c r="H75" s="374" t="s">
        <v>92</v>
      </c>
      <c r="I75" s="374">
        <v>100</v>
      </c>
      <c r="J75" s="374" t="s">
        <v>93</v>
      </c>
      <c r="K75" s="374">
        <v>100</v>
      </c>
      <c r="L75" s="398" t="s">
        <v>93</v>
      </c>
    </row>
    <row r="76" spans="1:12" s="301" customFormat="1" ht="18.75" customHeight="1" x14ac:dyDescent="0.15">
      <c r="A76" s="375"/>
      <c r="B76" s="371"/>
      <c r="C76" s="378"/>
      <c r="D76" s="359"/>
      <c r="E76" s="365"/>
      <c r="F76" s="364"/>
      <c r="G76" s="364"/>
      <c r="H76" s="364"/>
      <c r="I76" s="364"/>
      <c r="J76" s="364"/>
      <c r="K76" s="364"/>
      <c r="L76" s="396"/>
    </row>
    <row r="77" spans="1:12" s="301" customFormat="1" ht="18.75" customHeight="1" thickBot="1" x14ac:dyDescent="0.2">
      <c r="A77" s="376"/>
      <c r="B77" s="373"/>
      <c r="C77" s="379"/>
      <c r="D77" s="360"/>
      <c r="E77" s="365"/>
      <c r="F77" s="364"/>
      <c r="G77" s="364"/>
      <c r="H77" s="364"/>
      <c r="I77" s="364"/>
      <c r="J77" s="364"/>
      <c r="K77" s="364"/>
      <c r="L77" s="396"/>
    </row>
    <row r="78" spans="1:12" s="301" customFormat="1" ht="18" customHeight="1" x14ac:dyDescent="0.15">
      <c r="A78" s="375"/>
      <c r="B78" s="371" t="s">
        <v>94</v>
      </c>
      <c r="C78" s="378"/>
      <c r="D78" s="358">
        <v>0.05</v>
      </c>
      <c r="E78" s="365">
        <v>50</v>
      </c>
      <c r="F78" s="364" t="s">
        <v>95</v>
      </c>
      <c r="G78" s="364">
        <v>50</v>
      </c>
      <c r="H78" s="364" t="s">
        <v>95</v>
      </c>
      <c r="I78" s="364">
        <v>50</v>
      </c>
      <c r="J78" s="364" t="s">
        <v>96</v>
      </c>
      <c r="K78" s="364">
        <v>50</v>
      </c>
      <c r="L78" s="396" t="s">
        <v>96</v>
      </c>
    </row>
    <row r="79" spans="1:12" s="301" customFormat="1" ht="18" customHeight="1" x14ac:dyDescent="0.15">
      <c r="A79" s="375"/>
      <c r="B79" s="371"/>
      <c r="C79" s="378"/>
      <c r="D79" s="359"/>
      <c r="E79" s="365"/>
      <c r="F79" s="364"/>
      <c r="G79" s="364"/>
      <c r="H79" s="364"/>
      <c r="I79" s="364"/>
      <c r="J79" s="364"/>
      <c r="K79" s="364"/>
      <c r="L79" s="396"/>
    </row>
    <row r="80" spans="1:12" s="301" customFormat="1" ht="18" customHeight="1" thickBot="1" x14ac:dyDescent="0.2">
      <c r="A80" s="376"/>
      <c r="B80" s="372"/>
      <c r="C80" s="379"/>
      <c r="D80" s="362"/>
      <c r="E80" s="366"/>
      <c r="F80" s="370"/>
      <c r="G80" s="370"/>
      <c r="H80" s="370"/>
      <c r="I80" s="370"/>
      <c r="J80" s="370"/>
      <c r="K80" s="370"/>
      <c r="L80" s="397"/>
    </row>
    <row r="81" spans="1:12" s="301" customFormat="1" ht="18" customHeight="1" x14ac:dyDescent="0.15">
      <c r="A81" s="375" t="s">
        <v>97</v>
      </c>
      <c r="B81" s="377" t="s">
        <v>98</v>
      </c>
      <c r="C81" s="378">
        <f>SUM(D81:D89)</f>
        <v>0.1</v>
      </c>
      <c r="D81" s="359">
        <v>0.04</v>
      </c>
      <c r="E81" s="399">
        <v>100</v>
      </c>
      <c r="F81" s="374" t="s">
        <v>99</v>
      </c>
      <c r="G81" s="374">
        <v>100</v>
      </c>
      <c r="H81" s="374" t="s">
        <v>99</v>
      </c>
      <c r="I81" s="374">
        <v>50</v>
      </c>
      <c r="J81" s="374" t="s">
        <v>100</v>
      </c>
      <c r="K81" s="374">
        <v>50</v>
      </c>
      <c r="L81" s="398" t="s">
        <v>100</v>
      </c>
    </row>
    <row r="82" spans="1:12" s="301" customFormat="1" ht="18" customHeight="1" x14ac:dyDescent="0.15">
      <c r="A82" s="375"/>
      <c r="B82" s="371"/>
      <c r="C82" s="378"/>
      <c r="D82" s="359"/>
      <c r="E82" s="365"/>
      <c r="F82" s="364"/>
      <c r="G82" s="364"/>
      <c r="H82" s="364"/>
      <c r="I82" s="364"/>
      <c r="J82" s="364"/>
      <c r="K82" s="364"/>
      <c r="L82" s="396"/>
    </row>
    <row r="83" spans="1:12" s="301" customFormat="1" ht="18" customHeight="1" thickBot="1" x14ac:dyDescent="0.2">
      <c r="A83" s="376"/>
      <c r="B83" s="373"/>
      <c r="C83" s="379"/>
      <c r="D83" s="360"/>
      <c r="E83" s="365"/>
      <c r="F83" s="364"/>
      <c r="G83" s="364"/>
      <c r="H83" s="364"/>
      <c r="I83" s="364"/>
      <c r="J83" s="364"/>
      <c r="K83" s="364"/>
      <c r="L83" s="396"/>
    </row>
    <row r="84" spans="1:12" s="301" customFormat="1" ht="18" customHeight="1" x14ac:dyDescent="0.15">
      <c r="A84" s="375"/>
      <c r="B84" s="381" t="s">
        <v>101</v>
      </c>
      <c r="C84" s="378"/>
      <c r="D84" s="358">
        <v>0.04</v>
      </c>
      <c r="E84" s="365">
        <v>50</v>
      </c>
      <c r="F84" s="364" t="s">
        <v>102</v>
      </c>
      <c r="G84" s="364">
        <v>50</v>
      </c>
      <c r="H84" s="364" t="s">
        <v>102</v>
      </c>
      <c r="I84" s="364">
        <v>50</v>
      </c>
      <c r="J84" s="364" t="s">
        <v>102</v>
      </c>
      <c r="K84" s="364">
        <v>50</v>
      </c>
      <c r="L84" s="396" t="s">
        <v>102</v>
      </c>
    </row>
    <row r="85" spans="1:12" s="301" customFormat="1" ht="18" customHeight="1" x14ac:dyDescent="0.15">
      <c r="A85" s="375"/>
      <c r="B85" s="371"/>
      <c r="C85" s="378"/>
      <c r="D85" s="359"/>
      <c r="E85" s="365"/>
      <c r="F85" s="364"/>
      <c r="G85" s="364"/>
      <c r="H85" s="364"/>
      <c r="I85" s="364"/>
      <c r="J85" s="364"/>
      <c r="K85" s="364"/>
      <c r="L85" s="396"/>
    </row>
    <row r="86" spans="1:12" s="301" customFormat="1" ht="18" customHeight="1" thickBot="1" x14ac:dyDescent="0.2">
      <c r="A86" s="376"/>
      <c r="B86" s="373"/>
      <c r="C86" s="379"/>
      <c r="D86" s="360"/>
      <c r="E86" s="365"/>
      <c r="F86" s="364"/>
      <c r="G86" s="364"/>
      <c r="H86" s="364"/>
      <c r="I86" s="364"/>
      <c r="J86" s="364"/>
      <c r="K86" s="364"/>
      <c r="L86" s="396"/>
    </row>
    <row r="87" spans="1:12" s="301" customFormat="1" ht="18" customHeight="1" x14ac:dyDescent="0.15">
      <c r="A87" s="375"/>
      <c r="B87" s="371" t="s">
        <v>103</v>
      </c>
      <c r="C87" s="378"/>
      <c r="D87" s="358">
        <v>0.02</v>
      </c>
      <c r="E87" s="365">
        <v>100</v>
      </c>
      <c r="F87" s="364" t="s">
        <v>104</v>
      </c>
      <c r="G87" s="364">
        <v>100</v>
      </c>
      <c r="H87" s="364" t="s">
        <v>104</v>
      </c>
      <c r="I87" s="364">
        <v>100</v>
      </c>
      <c r="J87" s="364" t="s">
        <v>104</v>
      </c>
      <c r="K87" s="364">
        <v>100</v>
      </c>
      <c r="L87" s="396" t="s">
        <v>104</v>
      </c>
    </row>
    <row r="88" spans="1:12" s="301" customFormat="1" ht="18" customHeight="1" x14ac:dyDescent="0.15">
      <c r="A88" s="375"/>
      <c r="B88" s="371"/>
      <c r="C88" s="378"/>
      <c r="D88" s="359"/>
      <c r="E88" s="365"/>
      <c r="F88" s="364"/>
      <c r="G88" s="364"/>
      <c r="H88" s="364"/>
      <c r="I88" s="364"/>
      <c r="J88" s="364"/>
      <c r="K88" s="364"/>
      <c r="L88" s="396"/>
    </row>
    <row r="89" spans="1:12" s="301" customFormat="1" ht="18" customHeight="1" thickBot="1" x14ac:dyDescent="0.2">
      <c r="A89" s="376"/>
      <c r="B89" s="372"/>
      <c r="C89" s="379"/>
      <c r="D89" s="362"/>
      <c r="E89" s="366"/>
      <c r="F89" s="370"/>
      <c r="G89" s="370"/>
      <c r="H89" s="370"/>
      <c r="I89" s="370"/>
      <c r="J89" s="370"/>
      <c r="K89" s="370"/>
      <c r="L89" s="397"/>
    </row>
    <row r="90" spans="1:12" s="301" customFormat="1" ht="26.75" customHeight="1" x14ac:dyDescent="0.15">
      <c r="A90" s="375" t="s">
        <v>105</v>
      </c>
      <c r="B90" s="377" t="s">
        <v>106</v>
      </c>
      <c r="C90" s="368">
        <f>SUM(D90:D101)</f>
        <v>0.1</v>
      </c>
      <c r="D90" s="359">
        <v>2.5000000000000001E-2</v>
      </c>
      <c r="E90" s="399">
        <v>100</v>
      </c>
      <c r="F90" s="374" t="s">
        <v>107</v>
      </c>
      <c r="G90" s="374">
        <v>100</v>
      </c>
      <c r="H90" s="374" t="s">
        <v>107</v>
      </c>
      <c r="I90" s="374">
        <v>50</v>
      </c>
      <c r="J90" s="374" t="s">
        <v>108</v>
      </c>
      <c r="K90" s="374">
        <v>0</v>
      </c>
      <c r="L90" s="398" t="s">
        <v>109</v>
      </c>
    </row>
    <row r="91" spans="1:12" s="301" customFormat="1" ht="26.75" customHeight="1" x14ac:dyDescent="0.15">
      <c r="A91" s="375"/>
      <c r="B91" s="371"/>
      <c r="C91" s="368"/>
      <c r="D91" s="359"/>
      <c r="E91" s="365"/>
      <c r="F91" s="364"/>
      <c r="G91" s="364"/>
      <c r="H91" s="364"/>
      <c r="I91" s="364"/>
      <c r="J91" s="364"/>
      <c r="K91" s="364"/>
      <c r="L91" s="396"/>
    </row>
    <row r="92" spans="1:12" s="301" customFormat="1" ht="26.75" customHeight="1" thickBot="1" x14ac:dyDescent="0.2">
      <c r="A92" s="376"/>
      <c r="B92" s="373"/>
      <c r="C92" s="369"/>
      <c r="D92" s="360"/>
      <c r="E92" s="365"/>
      <c r="F92" s="364"/>
      <c r="G92" s="364"/>
      <c r="H92" s="364"/>
      <c r="I92" s="364"/>
      <c r="J92" s="364"/>
      <c r="K92" s="364"/>
      <c r="L92" s="396"/>
    </row>
    <row r="93" spans="1:12" s="301" customFormat="1" ht="18" customHeight="1" x14ac:dyDescent="0.15">
      <c r="A93" s="375"/>
      <c r="B93" s="371" t="s">
        <v>110</v>
      </c>
      <c r="C93" s="368"/>
      <c r="D93" s="358">
        <v>2.5000000000000001E-2</v>
      </c>
      <c r="E93" s="365">
        <v>50</v>
      </c>
      <c r="F93" s="364" t="s">
        <v>111</v>
      </c>
      <c r="G93" s="364">
        <v>50</v>
      </c>
      <c r="H93" s="364" t="s">
        <v>111</v>
      </c>
      <c r="I93" s="364">
        <v>50</v>
      </c>
      <c r="J93" s="364" t="s">
        <v>111</v>
      </c>
      <c r="K93" s="364">
        <v>50</v>
      </c>
      <c r="L93" s="396" t="s">
        <v>111</v>
      </c>
    </row>
    <row r="94" spans="1:12" s="301" customFormat="1" ht="18" customHeight="1" x14ac:dyDescent="0.15">
      <c r="A94" s="375"/>
      <c r="B94" s="371"/>
      <c r="C94" s="368"/>
      <c r="D94" s="359"/>
      <c r="E94" s="365"/>
      <c r="F94" s="364"/>
      <c r="G94" s="364"/>
      <c r="H94" s="364"/>
      <c r="I94" s="364"/>
      <c r="J94" s="364"/>
      <c r="K94" s="364"/>
      <c r="L94" s="396"/>
    </row>
    <row r="95" spans="1:12" s="301" customFormat="1" ht="41" customHeight="1" thickBot="1" x14ac:dyDescent="0.2">
      <c r="A95" s="376"/>
      <c r="B95" s="373"/>
      <c r="C95" s="369"/>
      <c r="D95" s="360"/>
      <c r="E95" s="365"/>
      <c r="F95" s="364"/>
      <c r="G95" s="364"/>
      <c r="H95" s="364"/>
      <c r="I95" s="364"/>
      <c r="J95" s="364"/>
      <c r="K95" s="364"/>
      <c r="L95" s="396"/>
    </row>
    <row r="96" spans="1:12" s="301" customFormat="1" ht="18" customHeight="1" x14ac:dyDescent="0.15">
      <c r="A96" s="375"/>
      <c r="B96" s="371" t="s">
        <v>112</v>
      </c>
      <c r="C96" s="368"/>
      <c r="D96" s="358">
        <v>2.5000000000000001E-2</v>
      </c>
      <c r="E96" s="365">
        <v>50</v>
      </c>
      <c r="F96" s="364" t="s">
        <v>113</v>
      </c>
      <c r="G96" s="364">
        <v>50</v>
      </c>
      <c r="H96" s="364" t="s">
        <v>113</v>
      </c>
      <c r="I96" s="364">
        <v>50</v>
      </c>
      <c r="J96" s="364" t="s">
        <v>113</v>
      </c>
      <c r="K96" s="364">
        <v>50</v>
      </c>
      <c r="L96" s="396" t="s">
        <v>113</v>
      </c>
    </row>
    <row r="97" spans="1:12" s="301" customFormat="1" ht="18" customHeight="1" x14ac:dyDescent="0.15">
      <c r="A97" s="375"/>
      <c r="B97" s="371"/>
      <c r="C97" s="368"/>
      <c r="D97" s="359"/>
      <c r="E97" s="365"/>
      <c r="F97" s="364"/>
      <c r="G97" s="364"/>
      <c r="H97" s="364"/>
      <c r="I97" s="364"/>
      <c r="J97" s="364"/>
      <c r="K97" s="364"/>
      <c r="L97" s="396"/>
    </row>
    <row r="98" spans="1:12" s="301" customFormat="1" ht="18" customHeight="1" thickBot="1" x14ac:dyDescent="0.2">
      <c r="A98" s="376"/>
      <c r="B98" s="373"/>
      <c r="C98" s="369"/>
      <c r="D98" s="360"/>
      <c r="E98" s="365"/>
      <c r="F98" s="364"/>
      <c r="G98" s="364"/>
      <c r="H98" s="364"/>
      <c r="I98" s="364"/>
      <c r="J98" s="364"/>
      <c r="K98" s="364"/>
      <c r="L98" s="396"/>
    </row>
    <row r="99" spans="1:12" s="301" customFormat="1" ht="18" customHeight="1" x14ac:dyDescent="0.15">
      <c r="A99" s="375"/>
      <c r="B99" s="371" t="s">
        <v>114</v>
      </c>
      <c r="C99" s="368"/>
      <c r="D99" s="358">
        <v>2.5000000000000001E-2</v>
      </c>
      <c r="E99" s="365">
        <v>50</v>
      </c>
      <c r="F99" s="364" t="s">
        <v>115</v>
      </c>
      <c r="G99" s="364">
        <v>0</v>
      </c>
      <c r="H99" s="364" t="s">
        <v>115</v>
      </c>
      <c r="I99" s="364">
        <v>50</v>
      </c>
      <c r="J99" s="364" t="s">
        <v>116</v>
      </c>
      <c r="K99" s="364">
        <v>50</v>
      </c>
      <c r="L99" s="396" t="s">
        <v>117</v>
      </c>
    </row>
    <row r="100" spans="1:12" s="301" customFormat="1" ht="18" customHeight="1" x14ac:dyDescent="0.15">
      <c r="A100" s="375"/>
      <c r="B100" s="371"/>
      <c r="C100" s="368"/>
      <c r="D100" s="359"/>
      <c r="E100" s="365"/>
      <c r="F100" s="364"/>
      <c r="G100" s="364"/>
      <c r="H100" s="364"/>
      <c r="I100" s="364"/>
      <c r="J100" s="364"/>
      <c r="K100" s="364"/>
      <c r="L100" s="396"/>
    </row>
    <row r="101" spans="1:12" s="301" customFormat="1" ht="18" customHeight="1" thickBot="1" x14ac:dyDescent="0.2">
      <c r="A101" s="376"/>
      <c r="B101" s="372"/>
      <c r="C101" s="369"/>
      <c r="D101" s="362"/>
      <c r="E101" s="366"/>
      <c r="F101" s="370"/>
      <c r="G101" s="370"/>
      <c r="H101" s="370"/>
      <c r="I101" s="370"/>
      <c r="J101" s="370"/>
      <c r="K101" s="370"/>
      <c r="L101" s="397"/>
    </row>
    <row r="102" spans="1:12" s="301" customFormat="1" ht="29.75" customHeight="1" x14ac:dyDescent="0.15">
      <c r="A102" s="375" t="s">
        <v>118</v>
      </c>
      <c r="B102" s="377" t="s">
        <v>119</v>
      </c>
      <c r="C102" s="368">
        <f>SUM(D102:D107)</f>
        <v>0.15000000000000002</v>
      </c>
      <c r="D102" s="359">
        <v>0.05</v>
      </c>
      <c r="E102" s="399">
        <v>50</v>
      </c>
      <c r="F102" s="374" t="s">
        <v>120</v>
      </c>
      <c r="G102" s="374">
        <v>50</v>
      </c>
      <c r="H102" s="374" t="s">
        <v>121</v>
      </c>
      <c r="I102" s="374">
        <v>50</v>
      </c>
      <c r="J102" s="374" t="s">
        <v>122</v>
      </c>
      <c r="K102" s="374">
        <v>50</v>
      </c>
      <c r="L102" s="398" t="s">
        <v>696</v>
      </c>
    </row>
    <row r="103" spans="1:12" s="301" customFormat="1" ht="29.75" customHeight="1" x14ac:dyDescent="0.15">
      <c r="A103" s="375"/>
      <c r="B103" s="371"/>
      <c r="C103" s="368"/>
      <c r="D103" s="359"/>
      <c r="E103" s="365"/>
      <c r="F103" s="364"/>
      <c r="G103" s="364"/>
      <c r="H103" s="364"/>
      <c r="I103" s="364"/>
      <c r="J103" s="364"/>
      <c r="K103" s="364"/>
      <c r="L103" s="396"/>
    </row>
    <row r="104" spans="1:12" s="301" customFormat="1" ht="29.75" customHeight="1" thickBot="1" x14ac:dyDescent="0.2">
      <c r="A104" s="376"/>
      <c r="B104" s="373"/>
      <c r="C104" s="369"/>
      <c r="D104" s="360"/>
      <c r="E104" s="365"/>
      <c r="F104" s="364"/>
      <c r="G104" s="364"/>
      <c r="H104" s="364"/>
      <c r="I104" s="364"/>
      <c r="J104" s="364"/>
      <c r="K104" s="364"/>
      <c r="L104" s="396"/>
    </row>
    <row r="105" spans="1:12" s="301" customFormat="1" ht="18" customHeight="1" x14ac:dyDescent="0.15">
      <c r="A105" s="375"/>
      <c r="B105" s="371" t="s">
        <v>123</v>
      </c>
      <c r="C105" s="368"/>
      <c r="D105" s="358">
        <v>0.1</v>
      </c>
      <c r="E105" s="365">
        <v>50</v>
      </c>
      <c r="F105" s="364" t="s">
        <v>124</v>
      </c>
      <c r="G105" s="364">
        <v>50</v>
      </c>
      <c r="H105" s="364" t="s">
        <v>124</v>
      </c>
      <c r="I105" s="364">
        <v>0</v>
      </c>
      <c r="J105" s="364" t="s">
        <v>125</v>
      </c>
      <c r="K105" s="364">
        <v>50</v>
      </c>
      <c r="L105" s="396" t="s">
        <v>126</v>
      </c>
    </row>
    <row r="106" spans="1:12" s="301" customFormat="1" ht="18" customHeight="1" x14ac:dyDescent="0.15">
      <c r="A106" s="375"/>
      <c r="B106" s="371"/>
      <c r="C106" s="368"/>
      <c r="D106" s="359"/>
      <c r="E106" s="365"/>
      <c r="F106" s="364"/>
      <c r="G106" s="364"/>
      <c r="H106" s="364"/>
      <c r="I106" s="364"/>
      <c r="J106" s="364"/>
      <c r="K106" s="364"/>
      <c r="L106" s="396"/>
    </row>
    <row r="107" spans="1:12" s="301" customFormat="1" ht="18" customHeight="1" thickBot="1" x14ac:dyDescent="0.2">
      <c r="A107" s="376"/>
      <c r="B107" s="372"/>
      <c r="C107" s="369"/>
      <c r="D107" s="362"/>
      <c r="E107" s="366"/>
      <c r="F107" s="370"/>
      <c r="G107" s="370"/>
      <c r="H107" s="370"/>
      <c r="I107" s="370"/>
      <c r="J107" s="370"/>
      <c r="K107" s="370"/>
      <c r="L107" s="397"/>
    </row>
    <row r="108" spans="1:12" s="301" customFormat="1" ht="18" customHeight="1" x14ac:dyDescent="0.15">
      <c r="A108" s="375" t="s">
        <v>127</v>
      </c>
      <c r="B108" s="377" t="s">
        <v>128</v>
      </c>
      <c r="C108" s="382">
        <f>SUM(D108:D113)</f>
        <v>0.05</v>
      </c>
      <c r="D108" s="394">
        <v>2.5000000000000001E-2</v>
      </c>
      <c r="E108" s="399">
        <v>50</v>
      </c>
      <c r="F108" s="374" t="s">
        <v>129</v>
      </c>
      <c r="G108" s="374">
        <v>50</v>
      </c>
      <c r="H108" s="374" t="s">
        <v>129</v>
      </c>
      <c r="I108" s="374">
        <v>50</v>
      </c>
      <c r="J108" s="374" t="s">
        <v>129</v>
      </c>
      <c r="K108" s="374">
        <v>50</v>
      </c>
      <c r="L108" s="398" t="s">
        <v>129</v>
      </c>
    </row>
    <row r="109" spans="1:12" s="301" customFormat="1" ht="18" customHeight="1" x14ac:dyDescent="0.15">
      <c r="A109" s="375"/>
      <c r="B109" s="371"/>
      <c r="C109" s="382"/>
      <c r="D109" s="394"/>
      <c r="E109" s="365"/>
      <c r="F109" s="364"/>
      <c r="G109" s="364"/>
      <c r="H109" s="364"/>
      <c r="I109" s="364"/>
      <c r="J109" s="364"/>
      <c r="K109" s="364"/>
      <c r="L109" s="396"/>
    </row>
    <row r="110" spans="1:12" s="301" customFormat="1" ht="18" customHeight="1" thickBot="1" x14ac:dyDescent="0.2">
      <c r="A110" s="376"/>
      <c r="B110" s="373"/>
      <c r="C110" s="383"/>
      <c r="D110" s="394"/>
      <c r="E110" s="365"/>
      <c r="F110" s="364"/>
      <c r="G110" s="364"/>
      <c r="H110" s="364"/>
      <c r="I110" s="364"/>
      <c r="J110" s="364"/>
      <c r="K110" s="364"/>
      <c r="L110" s="396"/>
    </row>
    <row r="111" spans="1:12" s="301" customFormat="1" ht="18" customHeight="1" x14ac:dyDescent="0.15">
      <c r="A111" s="375"/>
      <c r="B111" s="371" t="s">
        <v>130</v>
      </c>
      <c r="C111" s="382"/>
      <c r="D111" s="358">
        <v>2.5000000000000001E-2</v>
      </c>
      <c r="E111" s="365">
        <v>100</v>
      </c>
      <c r="F111" s="364" t="s">
        <v>131</v>
      </c>
      <c r="G111" s="364">
        <v>0</v>
      </c>
      <c r="H111" s="364" t="s">
        <v>132</v>
      </c>
      <c r="I111" s="364">
        <v>50</v>
      </c>
      <c r="J111" s="364" t="s">
        <v>133</v>
      </c>
      <c r="K111" s="364">
        <v>50</v>
      </c>
      <c r="L111" s="396" t="s">
        <v>133</v>
      </c>
    </row>
    <row r="112" spans="1:12" s="301" customFormat="1" ht="18" customHeight="1" x14ac:dyDescent="0.15">
      <c r="A112" s="375"/>
      <c r="B112" s="371"/>
      <c r="C112" s="382"/>
      <c r="D112" s="359"/>
      <c r="E112" s="365"/>
      <c r="F112" s="364"/>
      <c r="G112" s="364"/>
      <c r="H112" s="364"/>
      <c r="I112" s="364"/>
      <c r="J112" s="364"/>
      <c r="K112" s="364"/>
      <c r="L112" s="396"/>
    </row>
    <row r="113" spans="1:12" s="301" customFormat="1" ht="18" customHeight="1" thickBot="1" x14ac:dyDescent="0.2">
      <c r="A113" s="376"/>
      <c r="B113" s="372"/>
      <c r="C113" s="383"/>
      <c r="D113" s="362"/>
      <c r="E113" s="366"/>
      <c r="F113" s="370"/>
      <c r="G113" s="370"/>
      <c r="H113" s="370"/>
      <c r="I113" s="370"/>
      <c r="J113" s="370"/>
      <c r="K113" s="370"/>
      <c r="L113" s="397"/>
    </row>
    <row r="114" spans="1:12" ht="15" thickBot="1" x14ac:dyDescent="0.2">
      <c r="A114" s="302"/>
      <c r="B114" s="303"/>
      <c r="C114" s="304"/>
      <c r="D114" s="305"/>
      <c r="E114" s="306"/>
      <c r="F114" s="307"/>
      <c r="G114" s="307"/>
      <c r="H114" s="307"/>
      <c r="I114" s="307"/>
      <c r="J114" s="307"/>
      <c r="K114" s="307"/>
      <c r="L114" s="308"/>
    </row>
    <row r="115" spans="1:12" ht="16" thickBot="1" x14ac:dyDescent="0.2">
      <c r="A115" s="309"/>
      <c r="B115" s="310" t="s">
        <v>134</v>
      </c>
      <c r="C115" s="311">
        <f>SUM(C6:C113)</f>
        <v>1</v>
      </c>
      <c r="D115" s="312">
        <f>SUM(D6:D113)</f>
        <v>1.0000000000000004</v>
      </c>
      <c r="E115" s="313">
        <f>ROUND(SUMPRODUCT($D$6:$D$113,E$6:E$113),2)</f>
        <v>64.459999999999994</v>
      </c>
      <c r="F115" s="314"/>
      <c r="G115" s="314">
        <f>ROUND(SUMPRODUCT($D$6:$D$113,G$6:G$113),2)</f>
        <v>55.21</v>
      </c>
      <c r="H115" s="314"/>
      <c r="I115" s="314">
        <f>ROUND(SUMPRODUCT($D$6:$D$113,I$6:I$113),2)</f>
        <v>57.04</v>
      </c>
      <c r="J115" s="314"/>
      <c r="K115" s="315">
        <f>ROUND(SUMPRODUCT($D$6:$D$113,K$6:K$113),2)</f>
        <v>62.01</v>
      </c>
      <c r="L115" s="316"/>
    </row>
    <row r="116" spans="1:12" x14ac:dyDescent="0.15">
      <c r="A116" s="309"/>
      <c r="B116" s="317"/>
      <c r="C116" s="318"/>
      <c r="D116" s="319"/>
      <c r="E116" s="320"/>
      <c r="F116" s="318"/>
      <c r="G116" s="318"/>
      <c r="H116" s="318"/>
      <c r="I116" s="318"/>
      <c r="J116" s="318"/>
      <c r="K116" s="318"/>
      <c r="L116" s="316"/>
    </row>
    <row r="117" spans="1:12" x14ac:dyDescent="0.15">
      <c r="A117" s="309"/>
      <c r="B117" s="317"/>
      <c r="C117" s="318"/>
      <c r="D117" s="319"/>
      <c r="E117" s="320"/>
      <c r="F117" s="318"/>
      <c r="G117" s="318"/>
      <c r="H117" s="318"/>
      <c r="I117" s="318"/>
      <c r="J117" s="318"/>
      <c r="K117" s="318"/>
      <c r="L117" s="316"/>
    </row>
    <row r="118" spans="1:12" x14ac:dyDescent="0.15">
      <c r="A118" s="321"/>
      <c r="B118" s="317"/>
      <c r="C118" s="322"/>
      <c r="D118" s="319"/>
      <c r="E118" s="320"/>
      <c r="F118" s="318"/>
      <c r="G118" s="318"/>
      <c r="H118" s="318"/>
      <c r="I118" s="318"/>
      <c r="J118" s="318"/>
      <c r="K118" s="318"/>
      <c r="L118" s="316"/>
    </row>
    <row r="119" spans="1:12" x14ac:dyDescent="0.15">
      <c r="A119" s="323"/>
      <c r="B119" s="317"/>
      <c r="C119" s="324"/>
      <c r="D119" s="325"/>
      <c r="E119" s="320"/>
      <c r="F119" s="318"/>
      <c r="G119" s="318"/>
      <c r="H119" s="318"/>
      <c r="I119" s="318"/>
      <c r="J119" s="318"/>
      <c r="K119" s="318"/>
      <c r="L119" s="316"/>
    </row>
    <row r="120" spans="1:12" x14ac:dyDescent="0.15">
      <c r="A120" s="323"/>
      <c r="B120" s="322"/>
      <c r="C120" s="324"/>
      <c r="D120" s="325"/>
      <c r="E120" s="320"/>
      <c r="F120" s="318"/>
      <c r="G120" s="318"/>
      <c r="H120" s="318"/>
      <c r="I120" s="318"/>
      <c r="J120" s="318"/>
      <c r="K120" s="318"/>
      <c r="L120" s="316"/>
    </row>
    <row r="121" spans="1:12" ht="15" thickBot="1" x14ac:dyDescent="0.2">
      <c r="A121" s="323"/>
      <c r="B121" s="326"/>
      <c r="C121" s="324"/>
      <c r="D121" s="327"/>
      <c r="E121" s="320"/>
      <c r="F121" s="318"/>
      <c r="G121" s="318"/>
      <c r="H121" s="318"/>
      <c r="I121" s="318"/>
      <c r="J121" s="318"/>
      <c r="K121" s="318"/>
      <c r="L121" s="316"/>
    </row>
    <row r="122" spans="1:12" ht="16" thickBot="1" x14ac:dyDescent="0.2">
      <c r="A122" s="328" t="s">
        <v>135</v>
      </c>
      <c r="B122" s="329"/>
      <c r="C122" s="329"/>
      <c r="D122" s="330"/>
      <c r="E122" s="331" t="s">
        <v>1</v>
      </c>
      <c r="F122" s="332" t="s">
        <v>2</v>
      </c>
      <c r="G122" s="333" t="s">
        <v>1</v>
      </c>
      <c r="H122" s="332" t="s">
        <v>3</v>
      </c>
      <c r="I122" s="333" t="s">
        <v>1</v>
      </c>
      <c r="J122" s="332" t="s">
        <v>4</v>
      </c>
      <c r="K122" s="333" t="s">
        <v>1</v>
      </c>
      <c r="L122" s="334" t="s">
        <v>5</v>
      </c>
    </row>
    <row r="123" spans="1:12" x14ac:dyDescent="0.15">
      <c r="A123" s="335" t="s">
        <v>14</v>
      </c>
      <c r="B123" s="329"/>
      <c r="C123" s="329"/>
      <c r="D123" s="330"/>
      <c r="E123" s="336">
        <f>SUMPRODUCT($D$6:$D$20,E6:E20)</f>
        <v>10</v>
      </c>
      <c r="F123" s="337"/>
      <c r="G123" s="338">
        <f>SUMPRODUCT($D$6:$D$20,G6:G20)</f>
        <v>7</v>
      </c>
      <c r="H123" s="337"/>
      <c r="I123" s="338">
        <f>SUMPRODUCT($D$6:$D$20,I6:I20)</f>
        <v>10</v>
      </c>
      <c r="J123" s="337"/>
      <c r="K123" s="338">
        <f>SUMPRODUCT($D$6:$D$20,K6:K20)</f>
        <v>10</v>
      </c>
      <c r="L123" s="316"/>
    </row>
    <row r="124" spans="1:12" x14ac:dyDescent="0.15">
      <c r="A124" s="335" t="s">
        <v>136</v>
      </c>
      <c r="B124" s="329"/>
      <c r="C124" s="329"/>
      <c r="D124" s="330"/>
      <c r="E124" s="339">
        <f>SUMPRODUCT($D$21:$D$41,E21:E41)</f>
        <v>7.5005000000000006</v>
      </c>
      <c r="F124" s="337"/>
      <c r="G124" s="340">
        <f>SUMPRODUCT($D$21:$D$41,G21:G41)</f>
        <v>7.5005000000000006</v>
      </c>
      <c r="H124" s="337"/>
      <c r="I124" s="340">
        <f>SUMPRODUCT($D$21:$D$41,I21:I41)</f>
        <v>11.250750000000002</v>
      </c>
      <c r="J124" s="337"/>
      <c r="K124" s="340">
        <f>SUMPRODUCT($D$21:$D$41,K21:K41)</f>
        <v>10.179250000000001</v>
      </c>
      <c r="L124" s="316"/>
    </row>
    <row r="125" spans="1:12" x14ac:dyDescent="0.15">
      <c r="A125" s="335" t="s">
        <v>50</v>
      </c>
      <c r="B125" s="329"/>
      <c r="C125" s="329"/>
      <c r="D125" s="330"/>
      <c r="E125" s="339">
        <f>SUMPRODUCT($D$42:$D$50,E42:E50)</f>
        <v>5.8327499999999999</v>
      </c>
      <c r="F125" s="337"/>
      <c r="G125" s="340">
        <f>SUMPRODUCT($D$42:$D$50,G42:G50)</f>
        <v>3.3329999999999997</v>
      </c>
      <c r="H125" s="337"/>
      <c r="I125" s="340">
        <f>SUMPRODUCT($D$42:$D$50,I42:I50)</f>
        <v>4.1662499999999998</v>
      </c>
      <c r="J125" s="337"/>
      <c r="K125" s="340">
        <f>SUMPRODUCT($D$42:$D$50,K42:K50)</f>
        <v>5.8327499999999999</v>
      </c>
      <c r="L125" s="316"/>
    </row>
    <row r="126" spans="1:12" x14ac:dyDescent="0.15">
      <c r="A126" s="335" t="s">
        <v>65</v>
      </c>
      <c r="B126" s="329"/>
      <c r="C126" s="329"/>
      <c r="D126" s="330"/>
      <c r="E126" s="339">
        <f>SUMPRODUCT($D$51:$D$62,E51:E62)</f>
        <v>7.5</v>
      </c>
      <c r="F126" s="337"/>
      <c r="G126" s="340">
        <f>SUMPRODUCT($D$51:$D$62,G51:G62)</f>
        <v>7.5</v>
      </c>
      <c r="H126" s="337"/>
      <c r="I126" s="340">
        <f>SUMPRODUCT($D$51:$D$62,I51:I62)</f>
        <v>6.25</v>
      </c>
      <c r="J126" s="337"/>
      <c r="K126" s="340">
        <f>SUMPRODUCT($D$51:$D$62,K51:K62)</f>
        <v>6.25</v>
      </c>
      <c r="L126" s="316"/>
    </row>
    <row r="127" spans="1:12" x14ac:dyDescent="0.15">
      <c r="A127" s="335" t="s">
        <v>137</v>
      </c>
      <c r="B127" s="329"/>
      <c r="C127" s="329"/>
      <c r="D127" s="330"/>
      <c r="E127" s="339">
        <f>SUMPRODUCT($D$63:$D$74,E63:E74)</f>
        <v>3.125</v>
      </c>
      <c r="F127" s="337"/>
      <c r="G127" s="340">
        <f>SUMPRODUCT($D$63:$D$74,G63:G74)</f>
        <v>3.125</v>
      </c>
      <c r="H127" s="337"/>
      <c r="I127" s="340">
        <f>SUMPRODUCT($D$63:$D$74,I63:I74)</f>
        <v>1.875</v>
      </c>
      <c r="J127" s="337"/>
      <c r="K127" s="340">
        <f>SUMPRODUCT($D$63:$D$74,K63:K74)</f>
        <v>2.5</v>
      </c>
      <c r="L127" s="316"/>
    </row>
    <row r="128" spans="1:12" x14ac:dyDescent="0.15">
      <c r="A128" s="335" t="s">
        <v>90</v>
      </c>
      <c r="B128" s="329"/>
      <c r="C128" s="329"/>
      <c r="D128" s="330"/>
      <c r="E128" s="339">
        <f>SUMPRODUCT($D$75:$D$80,E75:E80)</f>
        <v>5</v>
      </c>
      <c r="F128" s="337"/>
      <c r="G128" s="340">
        <f>SUMPRODUCT($D$75:$D$80,G75:G80)</f>
        <v>5</v>
      </c>
      <c r="H128" s="337"/>
      <c r="I128" s="340">
        <f>SUMPRODUCT($D$75:$D$80,I75:I80)</f>
        <v>7.5</v>
      </c>
      <c r="J128" s="337"/>
      <c r="K128" s="340">
        <f>SUMPRODUCT($D$75:$D$80,K75:K80)</f>
        <v>7.5</v>
      </c>
      <c r="L128" s="316"/>
    </row>
    <row r="129" spans="1:12" x14ac:dyDescent="0.15">
      <c r="A129" s="335" t="s">
        <v>97</v>
      </c>
      <c r="B129" s="329"/>
      <c r="C129" s="329"/>
      <c r="D129" s="330"/>
      <c r="E129" s="339">
        <f>SUMPRODUCT($D$81:$D$89,E81:E89)</f>
        <v>8</v>
      </c>
      <c r="F129" s="337"/>
      <c r="G129" s="340">
        <f>SUMPRODUCT($D$81:$D$89,G81:G89)</f>
        <v>8</v>
      </c>
      <c r="H129" s="337"/>
      <c r="I129" s="340">
        <f>SUMPRODUCT($D$81:$D$89,I81:I89)</f>
        <v>6</v>
      </c>
      <c r="J129" s="337"/>
      <c r="K129" s="340">
        <f>SUMPRODUCT($D$81:$D$89,K81:K89)</f>
        <v>6</v>
      </c>
      <c r="L129" s="316"/>
    </row>
    <row r="130" spans="1:12" x14ac:dyDescent="0.15">
      <c r="A130" s="335" t="s">
        <v>105</v>
      </c>
      <c r="B130" s="329"/>
      <c r="C130" s="329"/>
      <c r="D130" s="330"/>
      <c r="E130" s="339">
        <f>SUMPRODUCT($D$90:$D$101,E90:E101)</f>
        <v>6.25</v>
      </c>
      <c r="F130" s="337"/>
      <c r="G130" s="340">
        <f>SUMPRODUCT($D$90:$D$101,G90:G101)</f>
        <v>5</v>
      </c>
      <c r="H130" s="337"/>
      <c r="I130" s="340">
        <f>SUMPRODUCT($D$90:$D$101,I90:I101)</f>
        <v>5</v>
      </c>
      <c r="J130" s="337"/>
      <c r="K130" s="340">
        <f>SUMPRODUCT($D$90:$D$101,K90:K101)</f>
        <v>3.75</v>
      </c>
      <c r="L130" s="316"/>
    </row>
    <row r="131" spans="1:12" x14ac:dyDescent="0.15">
      <c r="A131" s="335" t="s">
        <v>118</v>
      </c>
      <c r="B131" s="329"/>
      <c r="C131" s="329"/>
      <c r="D131" s="330"/>
      <c r="E131" s="339">
        <f>SUMPRODUCT($D$102:$D$107,E102:E107)</f>
        <v>7.5</v>
      </c>
      <c r="F131" s="337"/>
      <c r="G131" s="340">
        <f>SUMPRODUCT($D$102:$D$107,G102:G107)</f>
        <v>7.5</v>
      </c>
      <c r="H131" s="337"/>
      <c r="I131" s="340">
        <f>SUMPRODUCT($D$102:$D$107,I102:I107)</f>
        <v>2.5</v>
      </c>
      <c r="J131" s="337"/>
      <c r="K131" s="340">
        <f>SUMPRODUCT($D$102:$D$107,K102:K107)</f>
        <v>7.5</v>
      </c>
      <c r="L131" s="316"/>
    </row>
    <row r="132" spans="1:12" ht="15" thickBot="1" x14ac:dyDescent="0.2">
      <c r="A132" s="341" t="s">
        <v>127</v>
      </c>
      <c r="B132" s="342"/>
      <c r="C132" s="342"/>
      <c r="D132" s="343"/>
      <c r="E132" s="344">
        <f>SUMPRODUCT($D$108:$D$113,E108:E113)</f>
        <v>3.75</v>
      </c>
      <c r="F132" s="342"/>
      <c r="G132" s="345">
        <f>SUMPRODUCT($D$108:$D$113,G108:G113)</f>
        <v>1.25</v>
      </c>
      <c r="H132" s="342"/>
      <c r="I132" s="345">
        <f>SUMPRODUCT($D$108:$D$113,I108:I113)</f>
        <v>2.5</v>
      </c>
      <c r="J132" s="342"/>
      <c r="K132" s="345">
        <f>SUMPRODUCT($D$108:$D$113,K108:K113)</f>
        <v>2.5</v>
      </c>
      <c r="L132" s="343"/>
    </row>
    <row r="133" spans="1:12" x14ac:dyDescent="0.15">
      <c r="B133" s="346"/>
      <c r="C133" s="346"/>
      <c r="D133" s="346"/>
    </row>
    <row r="134" spans="1:12" x14ac:dyDescent="0.15">
      <c r="B134" s="346"/>
      <c r="C134" s="346"/>
      <c r="D134" s="346"/>
    </row>
    <row r="135" spans="1:12" x14ac:dyDescent="0.15">
      <c r="B135" s="346"/>
      <c r="C135" s="346"/>
      <c r="D135" s="346"/>
    </row>
    <row r="136" spans="1:12" x14ac:dyDescent="0.15">
      <c r="B136" s="346"/>
      <c r="C136" s="346"/>
    </row>
    <row r="137" spans="1:12" x14ac:dyDescent="0.15">
      <c r="B137" s="346"/>
      <c r="C137" s="346"/>
    </row>
    <row r="138" spans="1:12" x14ac:dyDescent="0.15">
      <c r="B138" s="346"/>
      <c r="C138" s="346"/>
    </row>
    <row r="139" spans="1:12" x14ac:dyDescent="0.15">
      <c r="B139" s="346"/>
      <c r="C139" s="346"/>
    </row>
    <row r="140" spans="1:12" x14ac:dyDescent="0.15">
      <c r="B140" s="346"/>
      <c r="C140" s="346"/>
    </row>
    <row r="141" spans="1:12" x14ac:dyDescent="0.15">
      <c r="B141" s="346"/>
    </row>
    <row r="142" spans="1:12" x14ac:dyDescent="0.15">
      <c r="B142" s="346"/>
    </row>
    <row r="143" spans="1:12" x14ac:dyDescent="0.15">
      <c r="B143" s="346"/>
    </row>
    <row r="144" spans="1:12" x14ac:dyDescent="0.15">
      <c r="B144" s="346"/>
    </row>
    <row r="145" spans="2:2" x14ac:dyDescent="0.15">
      <c r="B145" s="346"/>
    </row>
    <row r="146" spans="2:2" x14ac:dyDescent="0.15">
      <c r="B146" s="346"/>
    </row>
    <row r="147" spans="2:2" x14ac:dyDescent="0.15">
      <c r="B147" s="346"/>
    </row>
    <row r="148" spans="2:2" x14ac:dyDescent="0.15">
      <c r="B148" s="346"/>
    </row>
    <row r="149" spans="2:2" x14ac:dyDescent="0.15">
      <c r="B149" s="346"/>
    </row>
    <row r="150" spans="2:2" x14ac:dyDescent="0.15">
      <c r="B150" s="346"/>
    </row>
    <row r="151" spans="2:2" x14ac:dyDescent="0.15">
      <c r="B151" s="346"/>
    </row>
    <row r="152" spans="2:2" x14ac:dyDescent="0.15">
      <c r="B152" s="346"/>
    </row>
    <row r="153" spans="2:2" x14ac:dyDescent="0.15">
      <c r="B153" s="346"/>
    </row>
    <row r="154" spans="2:2" x14ac:dyDescent="0.15">
      <c r="B154" s="346"/>
    </row>
    <row r="155" spans="2:2" x14ac:dyDescent="0.15">
      <c r="B155" s="346"/>
    </row>
    <row r="156" spans="2:2" x14ac:dyDescent="0.15">
      <c r="B156" s="346"/>
    </row>
    <row r="157" spans="2:2" x14ac:dyDescent="0.15">
      <c r="B157" s="346"/>
    </row>
    <row r="158" spans="2:2" x14ac:dyDescent="0.15">
      <c r="B158" s="346"/>
    </row>
    <row r="159" spans="2:2" x14ac:dyDescent="0.15">
      <c r="B159" s="346"/>
    </row>
    <row r="160" spans="2:2" x14ac:dyDescent="0.15">
      <c r="B160" s="346"/>
    </row>
    <row r="161" spans="2:2" x14ac:dyDescent="0.15">
      <c r="B161" s="346"/>
    </row>
  </sheetData>
  <sheetProtection algorithmName="SHA-512" hashValue="8PFSsj4/30cl9uYgZ1mTp+MwhNGlAkn1vVniMdToRG29nacdW6DvKlQTGAKe9HBsxuzhpA34kFb8d37HMORoBQ==" saltValue="0+vY7UojJY3TZlTdd4l/PQ==" spinCount="100000" sheet="1" objects="1" scenarios="1"/>
  <mergeCells count="388">
    <mergeCell ref="E108:E110"/>
    <mergeCell ref="E63:E65"/>
    <mergeCell ref="E66:E68"/>
    <mergeCell ref="E69:E71"/>
    <mergeCell ref="E72:E74"/>
    <mergeCell ref="E75:E77"/>
    <mergeCell ref="F105:F107"/>
    <mergeCell ref="F108:F110"/>
    <mergeCell ref="E36:E38"/>
    <mergeCell ref="E39:E41"/>
    <mergeCell ref="E42:E44"/>
    <mergeCell ref="F90:F92"/>
    <mergeCell ref="F93:F95"/>
    <mergeCell ref="F96:F98"/>
    <mergeCell ref="F99:F101"/>
    <mergeCell ref="F102:F104"/>
    <mergeCell ref="F75:F77"/>
    <mergeCell ref="F78:F80"/>
    <mergeCell ref="F81:F83"/>
    <mergeCell ref="F84:F86"/>
    <mergeCell ref="F87:F89"/>
    <mergeCell ref="F57:F59"/>
    <mergeCell ref="F45:F47"/>
    <mergeCell ref="F48:F50"/>
    <mergeCell ref="E6:E8"/>
    <mergeCell ref="F6:F8"/>
    <mergeCell ref="E9:E11"/>
    <mergeCell ref="F9:F11"/>
    <mergeCell ref="E12:E14"/>
    <mergeCell ref="F12:F14"/>
    <mergeCell ref="E15:E17"/>
    <mergeCell ref="F15:F17"/>
    <mergeCell ref="E18:E20"/>
    <mergeCell ref="F18:F20"/>
    <mergeCell ref="G99:G101"/>
    <mergeCell ref="G96:G98"/>
    <mergeCell ref="G93:G95"/>
    <mergeCell ref="G90:G92"/>
    <mergeCell ref="G87:G89"/>
    <mergeCell ref="F69:F71"/>
    <mergeCell ref="F21:F23"/>
    <mergeCell ref="F24:F26"/>
    <mergeCell ref="F27:F29"/>
    <mergeCell ref="F30:F32"/>
    <mergeCell ref="F33:F35"/>
    <mergeCell ref="F36:F38"/>
    <mergeCell ref="F39:F41"/>
    <mergeCell ref="F42:F44"/>
    <mergeCell ref="G33:G35"/>
    <mergeCell ref="G36:G38"/>
    <mergeCell ref="G60:G62"/>
    <mergeCell ref="G6:G8"/>
    <mergeCell ref="G9:G11"/>
    <mergeCell ref="G12:G14"/>
    <mergeCell ref="G15:G17"/>
    <mergeCell ref="G18:G20"/>
    <mergeCell ref="G21:G23"/>
    <mergeCell ref="G24:G26"/>
    <mergeCell ref="G27:G29"/>
    <mergeCell ref="G30:G32"/>
    <mergeCell ref="F111:F113"/>
    <mergeCell ref="E111:E113"/>
    <mergeCell ref="E21:E23"/>
    <mergeCell ref="E24:E26"/>
    <mergeCell ref="E27:E29"/>
    <mergeCell ref="E30:E32"/>
    <mergeCell ref="E45:E47"/>
    <mergeCell ref="E48:E50"/>
    <mergeCell ref="E51:E53"/>
    <mergeCell ref="E54:E56"/>
    <mergeCell ref="E57:E59"/>
    <mergeCell ref="E93:E95"/>
    <mergeCell ref="E96:E98"/>
    <mergeCell ref="E99:E101"/>
    <mergeCell ref="E102:E104"/>
    <mergeCell ref="E105:E107"/>
    <mergeCell ref="E78:E80"/>
    <mergeCell ref="E81:E83"/>
    <mergeCell ref="E84:E86"/>
    <mergeCell ref="E87:E89"/>
    <mergeCell ref="E90:E92"/>
    <mergeCell ref="F63:F65"/>
    <mergeCell ref="F66:F68"/>
    <mergeCell ref="E33:E35"/>
    <mergeCell ref="L111:L113"/>
    <mergeCell ref="G111:G113"/>
    <mergeCell ref="H111:H113"/>
    <mergeCell ref="I111:I113"/>
    <mergeCell ref="J111:J113"/>
    <mergeCell ref="K111:K113"/>
    <mergeCell ref="G108:G110"/>
    <mergeCell ref="H108:H110"/>
    <mergeCell ref="I108:I110"/>
    <mergeCell ref="J108:J110"/>
    <mergeCell ref="K108:K110"/>
    <mergeCell ref="L108:L110"/>
    <mergeCell ref="L102:L104"/>
    <mergeCell ref="G105:G107"/>
    <mergeCell ref="H105:H107"/>
    <mergeCell ref="I105:I107"/>
    <mergeCell ref="J105:J107"/>
    <mergeCell ref="K105:K107"/>
    <mergeCell ref="L105:L107"/>
    <mergeCell ref="H102:H104"/>
    <mergeCell ref="I102:I104"/>
    <mergeCell ref="J102:J104"/>
    <mergeCell ref="K102:K104"/>
    <mergeCell ref="G102:G104"/>
    <mergeCell ref="L96:L98"/>
    <mergeCell ref="H99:H101"/>
    <mergeCell ref="I99:I101"/>
    <mergeCell ref="J99:J101"/>
    <mergeCell ref="K99:K101"/>
    <mergeCell ref="L99:L101"/>
    <mergeCell ref="H96:H98"/>
    <mergeCell ref="I96:I98"/>
    <mergeCell ref="J96:J98"/>
    <mergeCell ref="K96:K98"/>
    <mergeCell ref="L90:L92"/>
    <mergeCell ref="H93:H95"/>
    <mergeCell ref="I93:I95"/>
    <mergeCell ref="J93:J95"/>
    <mergeCell ref="K93:K95"/>
    <mergeCell ref="L93:L95"/>
    <mergeCell ref="H90:H92"/>
    <mergeCell ref="I90:I92"/>
    <mergeCell ref="J90:J92"/>
    <mergeCell ref="K90:K92"/>
    <mergeCell ref="L84:L86"/>
    <mergeCell ref="H87:H89"/>
    <mergeCell ref="I87:I89"/>
    <mergeCell ref="J87:J89"/>
    <mergeCell ref="K87:K89"/>
    <mergeCell ref="L87:L89"/>
    <mergeCell ref="G84:G86"/>
    <mergeCell ref="H84:H86"/>
    <mergeCell ref="I84:I86"/>
    <mergeCell ref="J84:J86"/>
    <mergeCell ref="K84:K86"/>
    <mergeCell ref="L78:L80"/>
    <mergeCell ref="G81:G83"/>
    <mergeCell ref="H81:H83"/>
    <mergeCell ref="I81:I83"/>
    <mergeCell ref="J81:J83"/>
    <mergeCell ref="K81:K83"/>
    <mergeCell ref="L81:L83"/>
    <mergeCell ref="G78:G80"/>
    <mergeCell ref="H78:H80"/>
    <mergeCell ref="I78:I80"/>
    <mergeCell ref="J78:J80"/>
    <mergeCell ref="K78:K80"/>
    <mergeCell ref="L72:L74"/>
    <mergeCell ref="G75:G77"/>
    <mergeCell ref="H75:H77"/>
    <mergeCell ref="I75:I77"/>
    <mergeCell ref="J75:J77"/>
    <mergeCell ref="K75:K77"/>
    <mergeCell ref="L75:L77"/>
    <mergeCell ref="G72:G74"/>
    <mergeCell ref="H72:H74"/>
    <mergeCell ref="I72:I74"/>
    <mergeCell ref="J72:J74"/>
    <mergeCell ref="K72:K74"/>
    <mergeCell ref="L66:L68"/>
    <mergeCell ref="G69:G71"/>
    <mergeCell ref="H69:H71"/>
    <mergeCell ref="I69:I71"/>
    <mergeCell ref="J69:J71"/>
    <mergeCell ref="K69:K71"/>
    <mergeCell ref="L69:L71"/>
    <mergeCell ref="G66:G68"/>
    <mergeCell ref="H66:H68"/>
    <mergeCell ref="I66:I68"/>
    <mergeCell ref="J66:J68"/>
    <mergeCell ref="K66:K68"/>
    <mergeCell ref="L57:L59"/>
    <mergeCell ref="G63:G65"/>
    <mergeCell ref="H63:H65"/>
    <mergeCell ref="I63:I65"/>
    <mergeCell ref="J63:J65"/>
    <mergeCell ref="K63:K65"/>
    <mergeCell ref="L63:L65"/>
    <mergeCell ref="G57:G59"/>
    <mergeCell ref="H57:H59"/>
    <mergeCell ref="I57:I59"/>
    <mergeCell ref="J57:J59"/>
    <mergeCell ref="K57:K59"/>
    <mergeCell ref="H60:H62"/>
    <mergeCell ref="I60:I62"/>
    <mergeCell ref="J60:J62"/>
    <mergeCell ref="K60:K62"/>
    <mergeCell ref="L60:L62"/>
    <mergeCell ref="L51:L53"/>
    <mergeCell ref="G54:G56"/>
    <mergeCell ref="H54:H56"/>
    <mergeCell ref="I54:I56"/>
    <mergeCell ref="J54:J56"/>
    <mergeCell ref="K54:K56"/>
    <mergeCell ref="L54:L56"/>
    <mergeCell ref="G51:G53"/>
    <mergeCell ref="H51:H53"/>
    <mergeCell ref="I51:I53"/>
    <mergeCell ref="J51:J53"/>
    <mergeCell ref="K51:K53"/>
    <mergeCell ref="L45:L47"/>
    <mergeCell ref="G48:G50"/>
    <mergeCell ref="H48:H50"/>
    <mergeCell ref="I48:I50"/>
    <mergeCell ref="J48:J50"/>
    <mergeCell ref="K48:K50"/>
    <mergeCell ref="L48:L50"/>
    <mergeCell ref="G45:G47"/>
    <mergeCell ref="H45:H47"/>
    <mergeCell ref="I45:I47"/>
    <mergeCell ref="J45:J47"/>
    <mergeCell ref="K45:K47"/>
    <mergeCell ref="L39:L41"/>
    <mergeCell ref="G42:G44"/>
    <mergeCell ref="H42:H44"/>
    <mergeCell ref="I42:I44"/>
    <mergeCell ref="J42:J44"/>
    <mergeCell ref="K42:K44"/>
    <mergeCell ref="L42:L44"/>
    <mergeCell ref="G39:G41"/>
    <mergeCell ref="H39:H41"/>
    <mergeCell ref="I39:I41"/>
    <mergeCell ref="J39:J41"/>
    <mergeCell ref="K39:K41"/>
    <mergeCell ref="H36:H38"/>
    <mergeCell ref="I36:I38"/>
    <mergeCell ref="J36:J38"/>
    <mergeCell ref="K36:K38"/>
    <mergeCell ref="L36:L38"/>
    <mergeCell ref="H33:H35"/>
    <mergeCell ref="I33:I35"/>
    <mergeCell ref="J33:J35"/>
    <mergeCell ref="K33:K35"/>
    <mergeCell ref="L33:L35"/>
    <mergeCell ref="H30:H32"/>
    <mergeCell ref="I30:I32"/>
    <mergeCell ref="J30:J32"/>
    <mergeCell ref="K30:K32"/>
    <mergeCell ref="L30:L32"/>
    <mergeCell ref="H27:H29"/>
    <mergeCell ref="I27:I29"/>
    <mergeCell ref="J27:J29"/>
    <mergeCell ref="K27:K29"/>
    <mergeCell ref="L27:L29"/>
    <mergeCell ref="H15:H17"/>
    <mergeCell ref="I15:I17"/>
    <mergeCell ref="J15:J17"/>
    <mergeCell ref="K15:K17"/>
    <mergeCell ref="L15:L17"/>
    <mergeCell ref="H24:H26"/>
    <mergeCell ref="I24:I26"/>
    <mergeCell ref="J24:J26"/>
    <mergeCell ref="K24:K26"/>
    <mergeCell ref="L24:L26"/>
    <mergeCell ref="H21:H23"/>
    <mergeCell ref="I21:I23"/>
    <mergeCell ref="J21:J23"/>
    <mergeCell ref="K21:K23"/>
    <mergeCell ref="L21:L23"/>
    <mergeCell ref="J6:J8"/>
    <mergeCell ref="K6:K8"/>
    <mergeCell ref="L6:L8"/>
    <mergeCell ref="D78:D80"/>
    <mergeCell ref="D48:D50"/>
    <mergeCell ref="D51:D53"/>
    <mergeCell ref="D54:D56"/>
    <mergeCell ref="D57:D59"/>
    <mergeCell ref="D63:D65"/>
    <mergeCell ref="H12:H14"/>
    <mergeCell ref="I12:I14"/>
    <mergeCell ref="J12:J14"/>
    <mergeCell ref="K12:K14"/>
    <mergeCell ref="L12:L14"/>
    <mergeCell ref="H9:H11"/>
    <mergeCell ref="I9:I11"/>
    <mergeCell ref="J9:J11"/>
    <mergeCell ref="K9:K11"/>
    <mergeCell ref="L9:L11"/>
    <mergeCell ref="H18:H20"/>
    <mergeCell ref="I18:I20"/>
    <mergeCell ref="J18:J20"/>
    <mergeCell ref="K18:K20"/>
    <mergeCell ref="L18:L20"/>
    <mergeCell ref="D108:D110"/>
    <mergeCell ref="D111:D113"/>
    <mergeCell ref="D96:D98"/>
    <mergeCell ref="D99:D101"/>
    <mergeCell ref="D102:D104"/>
    <mergeCell ref="D105:D107"/>
    <mergeCell ref="D81:D83"/>
    <mergeCell ref="D84:D86"/>
    <mergeCell ref="D87:D89"/>
    <mergeCell ref="D90:D92"/>
    <mergeCell ref="D93:D95"/>
    <mergeCell ref="A21:A41"/>
    <mergeCell ref="B21:B23"/>
    <mergeCell ref="C21:C41"/>
    <mergeCell ref="C6:C20"/>
    <mergeCell ref="B33:B35"/>
    <mergeCell ref="B36:B38"/>
    <mergeCell ref="B30:B32"/>
    <mergeCell ref="B24:B26"/>
    <mergeCell ref="B27:B29"/>
    <mergeCell ref="B39:B41"/>
    <mergeCell ref="B9:B11"/>
    <mergeCell ref="B12:B14"/>
    <mergeCell ref="A6:A20"/>
    <mergeCell ref="B6:B8"/>
    <mergeCell ref="B15:B17"/>
    <mergeCell ref="B18:B20"/>
    <mergeCell ref="A108:A113"/>
    <mergeCell ref="C108:C113"/>
    <mergeCell ref="B99:B101"/>
    <mergeCell ref="A102:A107"/>
    <mergeCell ref="B102:B104"/>
    <mergeCell ref="C102:C107"/>
    <mergeCell ref="A90:A101"/>
    <mergeCell ref="B90:B92"/>
    <mergeCell ref="C90:C101"/>
    <mergeCell ref="B93:B95"/>
    <mergeCell ref="B96:B98"/>
    <mergeCell ref="B108:B110"/>
    <mergeCell ref="B111:B113"/>
    <mergeCell ref="B105:B107"/>
    <mergeCell ref="A81:A89"/>
    <mergeCell ref="B81:B83"/>
    <mergeCell ref="C81:C89"/>
    <mergeCell ref="A75:A80"/>
    <mergeCell ref="B75:B77"/>
    <mergeCell ref="C75:C80"/>
    <mergeCell ref="A42:A50"/>
    <mergeCell ref="B42:B44"/>
    <mergeCell ref="C42:C50"/>
    <mergeCell ref="B51:B53"/>
    <mergeCell ref="B57:B59"/>
    <mergeCell ref="A63:A74"/>
    <mergeCell ref="B63:B65"/>
    <mergeCell ref="C63:C74"/>
    <mergeCell ref="B66:B68"/>
    <mergeCell ref="B69:B71"/>
    <mergeCell ref="B84:B86"/>
    <mergeCell ref="B87:B89"/>
    <mergeCell ref="B45:B47"/>
    <mergeCell ref="B48:B50"/>
    <mergeCell ref="A51:A62"/>
    <mergeCell ref="B60:B62"/>
    <mergeCell ref="E60:E62"/>
    <mergeCell ref="C51:C62"/>
    <mergeCell ref="F60:F62"/>
    <mergeCell ref="D60:D62"/>
    <mergeCell ref="B78:B80"/>
    <mergeCell ref="B72:B74"/>
    <mergeCell ref="B54:B56"/>
    <mergeCell ref="D66:D68"/>
    <mergeCell ref="D69:D71"/>
    <mergeCell ref="D72:D74"/>
    <mergeCell ref="D75:D77"/>
    <mergeCell ref="F72:F74"/>
    <mergeCell ref="F51:F53"/>
    <mergeCell ref="F54:F56"/>
    <mergeCell ref="E3:E5"/>
    <mergeCell ref="F3:F5"/>
    <mergeCell ref="G3:G5"/>
    <mergeCell ref="H3:H5"/>
    <mergeCell ref="I3:I5"/>
    <mergeCell ref="J3:J5"/>
    <mergeCell ref="K3:K5"/>
    <mergeCell ref="L3:L5"/>
    <mergeCell ref="D45:D47"/>
    <mergeCell ref="D6:D8"/>
    <mergeCell ref="D9:D11"/>
    <mergeCell ref="D12:D14"/>
    <mergeCell ref="D15:D17"/>
    <mergeCell ref="D18:D20"/>
    <mergeCell ref="D33:D35"/>
    <mergeCell ref="D36:D38"/>
    <mergeCell ref="D39:D41"/>
    <mergeCell ref="D42:D44"/>
    <mergeCell ref="D21:D23"/>
    <mergeCell ref="D24:D26"/>
    <mergeCell ref="D27:D29"/>
    <mergeCell ref="D30:D32"/>
    <mergeCell ref="H6:H8"/>
    <mergeCell ref="I6:I8"/>
  </mergeCells>
  <conditionalFormatting sqref="E123:E132 G123:G132 I123:I132 K123:K132">
    <cfRule type="colorScale" priority="3">
      <colorScale>
        <cfvo type="min"/>
        <cfvo type="percentile" val="50"/>
        <cfvo type="max"/>
        <color rgb="FFF8696B"/>
        <color rgb="FFFFEB84"/>
        <color rgb="FF63BE7B"/>
      </colorScale>
    </cfRule>
  </conditionalFormatting>
  <pageMargins left="0.25" right="0.25" top="0.75" bottom="0.75" header="0.3" footer="0.3"/>
  <pageSetup paperSize="9" scale="25" orientation="portrait" r:id="rId1"/>
  <headerFooter>
    <oddHeader>&amp;L&amp;"Arial,Fett"&amp;18ALTERNATIVE 1: STADTBAHN OBERIRDISCH&amp;C&amp;"Arial,Fett"&amp;18HEUMARKT</oddHeader>
  </headerFooter>
  <rowBreaks count="3" manualBreakCount="3">
    <brk id="41" max="11" man="1"/>
    <brk id="74" max="11" man="1"/>
    <brk id="107" max="11" man="1"/>
  </rowBreaks>
  <colBreaks count="1" manualBreakCount="1">
    <brk id="8" max="1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M148"/>
  <sheetViews>
    <sheetView topLeftCell="A20" zoomScaleNormal="100" zoomScalePageLayoutView="55" workbookViewId="0">
      <selection activeCell="C42" sqref="C42:C50"/>
    </sheetView>
  </sheetViews>
  <sheetFormatPr baseColWidth="10" defaultColWidth="11.1640625" defaultRowHeight="14" x14ac:dyDescent="0.15"/>
  <cols>
    <col min="1" max="1" width="20.5" style="2" customWidth="1"/>
    <col min="2" max="2" width="35.6640625" style="22" customWidth="1"/>
    <col min="3" max="3" width="8.6640625" style="4" bestFit="1" customWidth="1"/>
    <col min="4" max="4" width="8.6640625" style="2" bestFit="1" customWidth="1"/>
    <col min="5" max="5" width="14.1640625" style="21" customWidth="1"/>
    <col min="6" max="6" width="42.5" style="21" customWidth="1"/>
    <col min="7" max="7" width="13.6640625" style="21" customWidth="1"/>
    <col min="8" max="8" width="42.6640625" style="21" customWidth="1"/>
    <col min="9" max="16384" width="11.1640625" style="2"/>
  </cols>
  <sheetData>
    <row r="1" spans="1:8" ht="18" x14ac:dyDescent="0.15">
      <c r="A1" s="61" t="s">
        <v>138</v>
      </c>
      <c r="B1" s="62"/>
      <c r="C1" s="63"/>
      <c r="D1" s="62"/>
      <c r="E1" s="121" t="s">
        <v>1</v>
      </c>
      <c r="F1" s="122" t="s">
        <v>2</v>
      </c>
      <c r="G1" s="123" t="s">
        <v>1</v>
      </c>
      <c r="H1" s="124" t="s">
        <v>3</v>
      </c>
    </row>
    <row r="2" spans="1:8" ht="30" x14ac:dyDescent="0.15">
      <c r="A2" s="61"/>
      <c r="B2" s="62"/>
      <c r="C2" s="63"/>
      <c r="D2" s="62"/>
      <c r="E2" s="102" t="s">
        <v>6</v>
      </c>
      <c r="F2" s="35" t="s">
        <v>139</v>
      </c>
      <c r="G2" s="59" t="s">
        <v>6</v>
      </c>
      <c r="H2" s="92" t="s">
        <v>140</v>
      </c>
    </row>
    <row r="3" spans="1:8" s="5" customFormat="1" ht="15" thickBot="1" x14ac:dyDescent="0.2">
      <c r="A3" s="64" t="s">
        <v>11</v>
      </c>
      <c r="B3" s="108">
        <v>44995</v>
      </c>
      <c r="C3" s="65"/>
      <c r="D3" s="66"/>
      <c r="E3" s="401" t="s">
        <v>12</v>
      </c>
      <c r="F3" s="403" t="s">
        <v>13</v>
      </c>
      <c r="G3" s="403" t="s">
        <v>12</v>
      </c>
      <c r="H3" s="405" t="s">
        <v>13</v>
      </c>
    </row>
    <row r="4" spans="1:8" s="14" customFormat="1" ht="27.75" customHeight="1" thickBot="1" x14ac:dyDescent="0.2">
      <c r="A4" s="36"/>
      <c r="B4" s="37"/>
      <c r="C4" s="38"/>
      <c r="D4" s="39"/>
      <c r="E4" s="401"/>
      <c r="F4" s="403"/>
      <c r="G4" s="403"/>
      <c r="H4" s="405"/>
    </row>
    <row r="5" spans="1:8" s="119" customFormat="1" ht="18" customHeight="1" thickBot="1" x14ac:dyDescent="0.2">
      <c r="A5" s="40"/>
      <c r="B5" s="40"/>
      <c r="C5" s="118"/>
      <c r="D5" s="40"/>
      <c r="E5" s="402"/>
      <c r="F5" s="404"/>
      <c r="G5" s="404"/>
      <c r="H5" s="406"/>
    </row>
    <row r="6" spans="1:8" s="12" customFormat="1" ht="18" customHeight="1" x14ac:dyDescent="0.15">
      <c r="A6" s="407" t="s">
        <v>14</v>
      </c>
      <c r="B6" s="410" t="s">
        <v>15</v>
      </c>
      <c r="C6" s="413">
        <f>SUM(D6:D20)</f>
        <v>0.1</v>
      </c>
      <c r="D6" s="458">
        <v>0.02</v>
      </c>
      <c r="E6" s="417">
        <v>0</v>
      </c>
      <c r="F6" s="419" t="s">
        <v>141</v>
      </c>
      <c r="G6" s="419">
        <v>0</v>
      </c>
      <c r="H6" s="426" t="s">
        <v>141</v>
      </c>
    </row>
    <row r="7" spans="1:8" s="12" customFormat="1" ht="18" customHeight="1" x14ac:dyDescent="0.15">
      <c r="A7" s="408"/>
      <c r="B7" s="411"/>
      <c r="C7" s="414"/>
      <c r="D7" s="454"/>
      <c r="E7" s="418"/>
      <c r="F7" s="420"/>
      <c r="G7" s="420"/>
      <c r="H7" s="427"/>
    </row>
    <row r="8" spans="1:8" s="12" customFormat="1" ht="18" customHeight="1" thickBot="1" x14ac:dyDescent="0.2">
      <c r="A8" s="409"/>
      <c r="B8" s="412"/>
      <c r="C8" s="415"/>
      <c r="D8" s="455"/>
      <c r="E8" s="418"/>
      <c r="F8" s="420"/>
      <c r="G8" s="420"/>
      <c r="H8" s="427"/>
    </row>
    <row r="9" spans="1:8" s="12" customFormat="1" ht="18" customHeight="1" x14ac:dyDescent="0.15">
      <c r="A9" s="408"/>
      <c r="B9" s="416" t="s">
        <v>19</v>
      </c>
      <c r="C9" s="414"/>
      <c r="D9" s="453">
        <v>0.02</v>
      </c>
      <c r="E9" s="418">
        <v>0</v>
      </c>
      <c r="F9" s="420" t="s">
        <v>141</v>
      </c>
      <c r="G9" s="420">
        <v>0</v>
      </c>
      <c r="H9" s="427" t="s">
        <v>141</v>
      </c>
    </row>
    <row r="10" spans="1:8" s="12" customFormat="1" ht="18" customHeight="1" x14ac:dyDescent="0.15">
      <c r="A10" s="408"/>
      <c r="B10" s="411"/>
      <c r="C10" s="414"/>
      <c r="D10" s="454"/>
      <c r="E10" s="418"/>
      <c r="F10" s="420"/>
      <c r="G10" s="420"/>
      <c r="H10" s="427"/>
    </row>
    <row r="11" spans="1:8" s="12" customFormat="1" ht="18" customHeight="1" thickBot="1" x14ac:dyDescent="0.2">
      <c r="A11" s="409"/>
      <c r="B11" s="412"/>
      <c r="C11" s="415"/>
      <c r="D11" s="455"/>
      <c r="E11" s="418"/>
      <c r="F11" s="420"/>
      <c r="G11" s="420"/>
      <c r="H11" s="427"/>
    </row>
    <row r="12" spans="1:8" s="12" customFormat="1" ht="18" customHeight="1" x14ac:dyDescent="0.15">
      <c r="A12" s="408"/>
      <c r="B12" s="416" t="s">
        <v>142</v>
      </c>
      <c r="C12" s="414"/>
      <c r="D12" s="453">
        <v>0.02</v>
      </c>
      <c r="E12" s="418">
        <v>0</v>
      </c>
      <c r="F12" s="420" t="s">
        <v>141</v>
      </c>
      <c r="G12" s="420">
        <v>0</v>
      </c>
      <c r="H12" s="427" t="s">
        <v>141</v>
      </c>
    </row>
    <row r="13" spans="1:8" s="12" customFormat="1" ht="18" customHeight="1" x14ac:dyDescent="0.15">
      <c r="A13" s="408"/>
      <c r="B13" s="411"/>
      <c r="C13" s="414"/>
      <c r="D13" s="454"/>
      <c r="E13" s="418"/>
      <c r="F13" s="420"/>
      <c r="G13" s="420"/>
      <c r="H13" s="427"/>
    </row>
    <row r="14" spans="1:8" s="12" customFormat="1" ht="18" customHeight="1" thickBot="1" x14ac:dyDescent="0.2">
      <c r="A14" s="409"/>
      <c r="B14" s="412"/>
      <c r="C14" s="415"/>
      <c r="D14" s="455"/>
      <c r="E14" s="418"/>
      <c r="F14" s="420"/>
      <c r="G14" s="420"/>
      <c r="H14" s="427"/>
    </row>
    <row r="15" spans="1:8" s="12" customFormat="1" ht="18" customHeight="1" x14ac:dyDescent="0.15">
      <c r="A15" s="408"/>
      <c r="B15" s="416" t="s">
        <v>25</v>
      </c>
      <c r="C15" s="414"/>
      <c r="D15" s="453">
        <v>0.02</v>
      </c>
      <c r="E15" s="418">
        <v>0</v>
      </c>
      <c r="F15" s="420" t="s">
        <v>141</v>
      </c>
      <c r="G15" s="420">
        <v>0</v>
      </c>
      <c r="H15" s="427" t="s">
        <v>141</v>
      </c>
    </row>
    <row r="16" spans="1:8" s="12" customFormat="1" ht="18" customHeight="1" x14ac:dyDescent="0.15">
      <c r="A16" s="408"/>
      <c r="B16" s="411"/>
      <c r="C16" s="414"/>
      <c r="D16" s="454"/>
      <c r="E16" s="418"/>
      <c r="F16" s="420"/>
      <c r="G16" s="420"/>
      <c r="H16" s="427"/>
    </row>
    <row r="17" spans="1:13" s="12" customFormat="1" ht="18" customHeight="1" thickBot="1" x14ac:dyDescent="0.2">
      <c r="A17" s="409"/>
      <c r="B17" s="412"/>
      <c r="C17" s="415"/>
      <c r="D17" s="455"/>
      <c r="E17" s="418"/>
      <c r="F17" s="420"/>
      <c r="G17" s="420"/>
      <c r="H17" s="427"/>
    </row>
    <row r="18" spans="1:13" s="12" customFormat="1" ht="18" customHeight="1" x14ac:dyDescent="0.15">
      <c r="A18" s="408"/>
      <c r="B18" s="411" t="s">
        <v>27</v>
      </c>
      <c r="C18" s="414"/>
      <c r="D18" s="454">
        <v>0.02</v>
      </c>
      <c r="E18" s="418">
        <v>0</v>
      </c>
      <c r="F18" s="420" t="s">
        <v>141</v>
      </c>
      <c r="G18" s="420">
        <v>0</v>
      </c>
      <c r="H18" s="427" t="s">
        <v>141</v>
      </c>
    </row>
    <row r="19" spans="1:13" s="12" customFormat="1" ht="18" customHeight="1" x14ac:dyDescent="0.15">
      <c r="A19" s="408"/>
      <c r="B19" s="411"/>
      <c r="C19" s="414"/>
      <c r="D19" s="454"/>
      <c r="E19" s="418"/>
      <c r="F19" s="420"/>
      <c r="G19" s="420"/>
      <c r="H19" s="427"/>
    </row>
    <row r="20" spans="1:13" s="12" customFormat="1" ht="18" customHeight="1" thickBot="1" x14ac:dyDescent="0.2">
      <c r="A20" s="409"/>
      <c r="B20" s="428"/>
      <c r="C20" s="415"/>
      <c r="D20" s="459"/>
      <c r="E20" s="451"/>
      <c r="F20" s="434"/>
      <c r="G20" s="434"/>
      <c r="H20" s="435"/>
    </row>
    <row r="21" spans="1:13" s="12" customFormat="1" ht="18" customHeight="1" x14ac:dyDescent="0.15">
      <c r="A21" s="408" t="s">
        <v>29</v>
      </c>
      <c r="B21" s="438" t="s">
        <v>30</v>
      </c>
      <c r="C21" s="421">
        <f>SUM(D21:D41)</f>
        <v>0.15001</v>
      </c>
      <c r="D21" s="458">
        <v>2.1430000000000001E-2</v>
      </c>
      <c r="E21" s="452">
        <v>50</v>
      </c>
      <c r="F21" s="436" t="s">
        <v>143</v>
      </c>
      <c r="G21" s="436">
        <v>50</v>
      </c>
      <c r="H21" s="437" t="s">
        <v>144</v>
      </c>
    </row>
    <row r="22" spans="1:13" s="12" customFormat="1" ht="18" customHeight="1" x14ac:dyDescent="0.15">
      <c r="A22" s="408"/>
      <c r="B22" s="424"/>
      <c r="C22" s="421"/>
      <c r="D22" s="454"/>
      <c r="E22" s="418"/>
      <c r="F22" s="420"/>
      <c r="G22" s="420"/>
      <c r="H22" s="427"/>
    </row>
    <row r="23" spans="1:13" s="12" customFormat="1" ht="18" customHeight="1" thickBot="1" x14ac:dyDescent="0.2">
      <c r="A23" s="409"/>
      <c r="B23" s="425"/>
      <c r="C23" s="422"/>
      <c r="D23" s="455"/>
      <c r="E23" s="418"/>
      <c r="F23" s="420"/>
      <c r="G23" s="420"/>
      <c r="H23" s="427"/>
    </row>
    <row r="24" spans="1:13" s="12" customFormat="1" ht="18" customHeight="1" x14ac:dyDescent="0.15">
      <c r="A24" s="408"/>
      <c r="B24" s="423" t="s">
        <v>34</v>
      </c>
      <c r="C24" s="421"/>
      <c r="D24" s="453">
        <v>2.1430000000000001E-2</v>
      </c>
      <c r="E24" s="449">
        <v>50</v>
      </c>
      <c r="F24" s="420" t="s">
        <v>146</v>
      </c>
      <c r="G24" s="429">
        <v>100</v>
      </c>
      <c r="H24" s="432" t="s">
        <v>145</v>
      </c>
    </row>
    <row r="25" spans="1:13" s="12" customFormat="1" ht="18" customHeight="1" x14ac:dyDescent="0.15">
      <c r="A25" s="408"/>
      <c r="B25" s="424"/>
      <c r="C25" s="421"/>
      <c r="D25" s="454"/>
      <c r="E25" s="450"/>
      <c r="F25" s="420"/>
      <c r="G25" s="430"/>
      <c r="H25" s="433"/>
      <c r="L25" s="449"/>
      <c r="M25" s="432"/>
    </row>
    <row r="26" spans="1:13" s="12" customFormat="1" ht="18" customHeight="1" thickBot="1" x14ac:dyDescent="0.2">
      <c r="A26" s="409"/>
      <c r="B26" s="425"/>
      <c r="C26" s="422"/>
      <c r="D26" s="455"/>
      <c r="E26" s="417"/>
      <c r="F26" s="420"/>
      <c r="G26" s="431"/>
      <c r="H26" s="426"/>
      <c r="L26" s="450"/>
      <c r="M26" s="433"/>
    </row>
    <row r="27" spans="1:13" s="12" customFormat="1" ht="18" customHeight="1" x14ac:dyDescent="0.15">
      <c r="A27" s="408"/>
      <c r="B27" s="416" t="s">
        <v>37</v>
      </c>
      <c r="C27" s="421"/>
      <c r="D27" s="453">
        <v>2.1430000000000001E-2</v>
      </c>
      <c r="E27" s="418">
        <v>50</v>
      </c>
      <c r="F27" s="420" t="s">
        <v>148</v>
      </c>
      <c r="G27" s="420">
        <v>100</v>
      </c>
      <c r="H27" s="427" t="s">
        <v>147</v>
      </c>
      <c r="L27" s="417"/>
      <c r="M27" s="426"/>
    </row>
    <row r="28" spans="1:13" s="12" customFormat="1" ht="18" customHeight="1" x14ac:dyDescent="0.15">
      <c r="A28" s="408"/>
      <c r="B28" s="411"/>
      <c r="C28" s="421"/>
      <c r="D28" s="454"/>
      <c r="E28" s="418"/>
      <c r="F28" s="420"/>
      <c r="G28" s="420"/>
      <c r="H28" s="427"/>
    </row>
    <row r="29" spans="1:13" s="12" customFormat="1" ht="18" customHeight="1" thickBot="1" x14ac:dyDescent="0.2">
      <c r="A29" s="409"/>
      <c r="B29" s="412"/>
      <c r="C29" s="422"/>
      <c r="D29" s="455"/>
      <c r="E29" s="418"/>
      <c r="F29" s="420"/>
      <c r="G29" s="420"/>
      <c r="H29" s="427"/>
    </row>
    <row r="30" spans="1:13" s="12" customFormat="1" ht="18" customHeight="1" x14ac:dyDescent="0.15">
      <c r="A30" s="408"/>
      <c r="B30" s="416" t="s">
        <v>40</v>
      </c>
      <c r="C30" s="421"/>
      <c r="D30" s="453">
        <v>2.1430000000000001E-2</v>
      </c>
      <c r="E30" s="418">
        <v>50</v>
      </c>
      <c r="F30" s="420" t="s">
        <v>149</v>
      </c>
      <c r="G30" s="420">
        <v>50</v>
      </c>
      <c r="H30" s="427" t="s">
        <v>149</v>
      </c>
    </row>
    <row r="31" spans="1:13" s="12" customFormat="1" ht="18" customHeight="1" x14ac:dyDescent="0.15">
      <c r="A31" s="408"/>
      <c r="B31" s="411"/>
      <c r="C31" s="421"/>
      <c r="D31" s="454"/>
      <c r="E31" s="418"/>
      <c r="F31" s="420"/>
      <c r="G31" s="420"/>
      <c r="H31" s="427"/>
    </row>
    <row r="32" spans="1:13" s="12" customFormat="1" ht="18" customHeight="1" thickBot="1" x14ac:dyDescent="0.2">
      <c r="A32" s="409"/>
      <c r="B32" s="412"/>
      <c r="C32" s="422"/>
      <c r="D32" s="455"/>
      <c r="E32" s="418"/>
      <c r="F32" s="420"/>
      <c r="G32" s="420"/>
      <c r="H32" s="427"/>
    </row>
    <row r="33" spans="1:8" s="12" customFormat="1" ht="18" customHeight="1" x14ac:dyDescent="0.15">
      <c r="A33" s="408"/>
      <c r="B33" s="416" t="s">
        <v>42</v>
      </c>
      <c r="C33" s="421"/>
      <c r="D33" s="453">
        <v>2.1430000000000001E-2</v>
      </c>
      <c r="E33" s="418">
        <v>0</v>
      </c>
      <c r="F33" s="420" t="s">
        <v>150</v>
      </c>
      <c r="G33" s="420">
        <v>0</v>
      </c>
      <c r="H33" s="427" t="s">
        <v>150</v>
      </c>
    </row>
    <row r="34" spans="1:8" s="12" customFormat="1" ht="18" customHeight="1" x14ac:dyDescent="0.15">
      <c r="A34" s="408"/>
      <c r="B34" s="411"/>
      <c r="C34" s="421"/>
      <c r="D34" s="454"/>
      <c r="E34" s="418"/>
      <c r="F34" s="420"/>
      <c r="G34" s="420"/>
      <c r="H34" s="427"/>
    </row>
    <row r="35" spans="1:8" s="12" customFormat="1" ht="18" customHeight="1" thickBot="1" x14ac:dyDescent="0.2">
      <c r="A35" s="409"/>
      <c r="B35" s="412"/>
      <c r="C35" s="422"/>
      <c r="D35" s="455"/>
      <c r="E35" s="418"/>
      <c r="F35" s="420"/>
      <c r="G35" s="420"/>
      <c r="H35" s="427"/>
    </row>
    <row r="36" spans="1:8" s="12" customFormat="1" ht="18" customHeight="1" x14ac:dyDescent="0.15">
      <c r="A36" s="408"/>
      <c r="B36" s="416" t="s">
        <v>44</v>
      </c>
      <c r="C36" s="421"/>
      <c r="D36" s="454">
        <v>2.1430000000000001E-2</v>
      </c>
      <c r="E36" s="417">
        <v>0</v>
      </c>
      <c r="F36" s="419" t="s">
        <v>152</v>
      </c>
      <c r="G36" s="419">
        <v>50</v>
      </c>
      <c r="H36" s="426" t="s">
        <v>151</v>
      </c>
    </row>
    <row r="37" spans="1:8" s="12" customFormat="1" ht="18" customHeight="1" x14ac:dyDescent="0.15">
      <c r="A37" s="408"/>
      <c r="B37" s="411"/>
      <c r="C37" s="421"/>
      <c r="D37" s="454"/>
      <c r="E37" s="418"/>
      <c r="F37" s="420"/>
      <c r="G37" s="420"/>
      <c r="H37" s="427"/>
    </row>
    <row r="38" spans="1:8" s="12" customFormat="1" ht="18" customHeight="1" thickBot="1" x14ac:dyDescent="0.2">
      <c r="A38" s="409"/>
      <c r="B38" s="412"/>
      <c r="C38" s="422"/>
      <c r="D38" s="455"/>
      <c r="E38" s="418"/>
      <c r="F38" s="420"/>
      <c r="G38" s="420"/>
      <c r="H38" s="427"/>
    </row>
    <row r="39" spans="1:8" s="12" customFormat="1" ht="18" customHeight="1" x14ac:dyDescent="0.15">
      <c r="A39" s="408"/>
      <c r="B39" s="411" t="s">
        <v>47</v>
      </c>
      <c r="C39" s="421"/>
      <c r="D39" s="453">
        <v>2.1430000000000001E-2</v>
      </c>
      <c r="E39" s="418">
        <v>25</v>
      </c>
      <c r="F39" s="420" t="s">
        <v>154</v>
      </c>
      <c r="G39" s="420">
        <v>50</v>
      </c>
      <c r="H39" s="427" t="s">
        <v>153</v>
      </c>
    </row>
    <row r="40" spans="1:8" s="12" customFormat="1" ht="18" customHeight="1" x14ac:dyDescent="0.15">
      <c r="A40" s="408"/>
      <c r="B40" s="411"/>
      <c r="C40" s="421"/>
      <c r="D40" s="454"/>
      <c r="E40" s="418"/>
      <c r="F40" s="420"/>
      <c r="G40" s="420"/>
      <c r="H40" s="427"/>
    </row>
    <row r="41" spans="1:8" s="12" customFormat="1" ht="18" customHeight="1" thickBot="1" x14ac:dyDescent="0.2">
      <c r="A41" s="409"/>
      <c r="B41" s="428"/>
      <c r="C41" s="422"/>
      <c r="D41" s="459"/>
      <c r="E41" s="451"/>
      <c r="F41" s="434"/>
      <c r="G41" s="434"/>
      <c r="H41" s="435"/>
    </row>
    <row r="42" spans="1:8" s="12" customFormat="1" ht="18" customHeight="1" x14ac:dyDescent="0.15">
      <c r="A42" s="408" t="s">
        <v>50</v>
      </c>
      <c r="B42" s="410" t="s">
        <v>51</v>
      </c>
      <c r="C42" s="421">
        <f>SUM(D42:D50)</f>
        <v>9.9989999999999996E-2</v>
      </c>
      <c r="D42" s="458">
        <v>3.3329999999999999E-2</v>
      </c>
      <c r="E42" s="452">
        <v>50</v>
      </c>
      <c r="F42" s="436" t="s">
        <v>156</v>
      </c>
      <c r="G42" s="436">
        <v>100</v>
      </c>
      <c r="H42" s="437" t="s">
        <v>155</v>
      </c>
    </row>
    <row r="43" spans="1:8" s="12" customFormat="1" ht="18" customHeight="1" x14ac:dyDescent="0.15">
      <c r="A43" s="408"/>
      <c r="B43" s="411"/>
      <c r="C43" s="421"/>
      <c r="D43" s="454"/>
      <c r="E43" s="418"/>
      <c r="F43" s="420"/>
      <c r="G43" s="420"/>
      <c r="H43" s="427"/>
    </row>
    <row r="44" spans="1:8" s="12" customFormat="1" ht="18" customHeight="1" thickBot="1" x14ac:dyDescent="0.2">
      <c r="A44" s="409"/>
      <c r="B44" s="412"/>
      <c r="C44" s="422"/>
      <c r="D44" s="455"/>
      <c r="E44" s="418"/>
      <c r="F44" s="420"/>
      <c r="G44" s="420"/>
      <c r="H44" s="427"/>
    </row>
    <row r="45" spans="1:8" s="12" customFormat="1" ht="18" customHeight="1" x14ac:dyDescent="0.15">
      <c r="A45" s="408"/>
      <c r="B45" s="416" t="s">
        <v>55</v>
      </c>
      <c r="C45" s="421"/>
      <c r="D45" s="453">
        <v>3.3329999999999999E-2</v>
      </c>
      <c r="E45" s="418">
        <v>100</v>
      </c>
      <c r="F45" s="420" t="s">
        <v>157</v>
      </c>
      <c r="G45" s="420">
        <v>100</v>
      </c>
      <c r="H45" s="427" t="s">
        <v>157</v>
      </c>
    </row>
    <row r="46" spans="1:8" s="12" customFormat="1" ht="18" customHeight="1" x14ac:dyDescent="0.15">
      <c r="A46" s="408"/>
      <c r="B46" s="411"/>
      <c r="C46" s="421"/>
      <c r="D46" s="454"/>
      <c r="E46" s="418"/>
      <c r="F46" s="420"/>
      <c r="G46" s="420"/>
      <c r="H46" s="427"/>
    </row>
    <row r="47" spans="1:8" s="12" customFormat="1" ht="18" customHeight="1" thickBot="1" x14ac:dyDescent="0.2">
      <c r="A47" s="409"/>
      <c r="B47" s="412"/>
      <c r="C47" s="422"/>
      <c r="D47" s="455"/>
      <c r="E47" s="418"/>
      <c r="F47" s="420"/>
      <c r="G47" s="420"/>
      <c r="H47" s="427"/>
    </row>
    <row r="48" spans="1:8" s="12" customFormat="1" ht="18" customHeight="1" x14ac:dyDescent="0.15">
      <c r="A48" s="408"/>
      <c r="B48" s="411" t="s">
        <v>60</v>
      </c>
      <c r="C48" s="421"/>
      <c r="D48" s="453">
        <v>3.3329999999999999E-2</v>
      </c>
      <c r="E48" s="418">
        <v>50</v>
      </c>
      <c r="F48" s="420" t="s">
        <v>159</v>
      </c>
      <c r="G48" s="420">
        <v>100</v>
      </c>
      <c r="H48" s="427" t="s">
        <v>158</v>
      </c>
    </row>
    <row r="49" spans="1:8" s="12" customFormat="1" ht="18" customHeight="1" x14ac:dyDescent="0.15">
      <c r="A49" s="408"/>
      <c r="B49" s="411"/>
      <c r="C49" s="421"/>
      <c r="D49" s="454"/>
      <c r="E49" s="418"/>
      <c r="F49" s="420"/>
      <c r="G49" s="420"/>
      <c r="H49" s="427"/>
    </row>
    <row r="50" spans="1:8" s="12" customFormat="1" ht="18" customHeight="1" thickBot="1" x14ac:dyDescent="0.2">
      <c r="A50" s="409"/>
      <c r="B50" s="428"/>
      <c r="C50" s="422"/>
      <c r="D50" s="459"/>
      <c r="E50" s="451"/>
      <c r="F50" s="434"/>
      <c r="G50" s="434"/>
      <c r="H50" s="435"/>
    </row>
    <row r="51" spans="1:8" s="12" customFormat="1" ht="18" customHeight="1" x14ac:dyDescent="0.15">
      <c r="A51" s="407" t="s">
        <v>65</v>
      </c>
      <c r="B51" s="410" t="s">
        <v>66</v>
      </c>
      <c r="C51" s="448">
        <f>SUM(D51:D62)</f>
        <v>0.1</v>
      </c>
      <c r="D51" s="458">
        <v>2.5000000000000001E-2</v>
      </c>
      <c r="E51" s="452">
        <v>50</v>
      </c>
      <c r="F51" s="436" t="s">
        <v>160</v>
      </c>
      <c r="G51" s="436">
        <v>50</v>
      </c>
      <c r="H51" s="437" t="s">
        <v>160</v>
      </c>
    </row>
    <row r="52" spans="1:8" s="12" customFormat="1" ht="18" customHeight="1" x14ac:dyDescent="0.15">
      <c r="A52" s="408"/>
      <c r="B52" s="411"/>
      <c r="C52" s="421"/>
      <c r="D52" s="454"/>
      <c r="E52" s="418"/>
      <c r="F52" s="420"/>
      <c r="G52" s="420"/>
      <c r="H52" s="427"/>
    </row>
    <row r="53" spans="1:8" s="12" customFormat="1" ht="18" customHeight="1" x14ac:dyDescent="0.15">
      <c r="A53" s="408"/>
      <c r="B53" s="412"/>
      <c r="C53" s="421"/>
      <c r="D53" s="455"/>
      <c r="E53" s="418"/>
      <c r="F53" s="420"/>
      <c r="G53" s="420"/>
      <c r="H53" s="427"/>
    </row>
    <row r="54" spans="1:8" s="12" customFormat="1" ht="18" customHeight="1" x14ac:dyDescent="0.15">
      <c r="A54" s="408"/>
      <c r="B54" s="416" t="s">
        <v>69</v>
      </c>
      <c r="C54" s="421"/>
      <c r="D54" s="453">
        <v>2.5000000000000001E-2</v>
      </c>
      <c r="E54" s="418">
        <v>0</v>
      </c>
      <c r="F54" s="420" t="s">
        <v>141</v>
      </c>
      <c r="G54" s="420">
        <v>0</v>
      </c>
      <c r="H54" s="427" t="s">
        <v>141</v>
      </c>
    </row>
    <row r="55" spans="1:8" s="12" customFormat="1" ht="18" customHeight="1" x14ac:dyDescent="0.15">
      <c r="A55" s="408"/>
      <c r="B55" s="411"/>
      <c r="C55" s="421"/>
      <c r="D55" s="454"/>
      <c r="E55" s="418"/>
      <c r="F55" s="420"/>
      <c r="G55" s="420"/>
      <c r="H55" s="427"/>
    </row>
    <row r="56" spans="1:8" s="12" customFormat="1" ht="18" customHeight="1" x14ac:dyDescent="0.15">
      <c r="A56" s="408"/>
      <c r="B56" s="412"/>
      <c r="C56" s="421"/>
      <c r="D56" s="455"/>
      <c r="E56" s="418"/>
      <c r="F56" s="420"/>
      <c r="G56" s="420"/>
      <c r="H56" s="427"/>
    </row>
    <row r="57" spans="1:8" s="12" customFormat="1" ht="18" customHeight="1" x14ac:dyDescent="0.15">
      <c r="A57" s="408"/>
      <c r="B57" s="416" t="s">
        <v>71</v>
      </c>
      <c r="C57" s="421"/>
      <c r="D57" s="453">
        <v>2.5000000000000001E-2</v>
      </c>
      <c r="E57" s="418">
        <v>100</v>
      </c>
      <c r="F57" s="420" t="s">
        <v>161</v>
      </c>
      <c r="G57" s="420">
        <v>100</v>
      </c>
      <c r="H57" s="427" t="s">
        <v>161</v>
      </c>
    </row>
    <row r="58" spans="1:8" s="12" customFormat="1" ht="18" customHeight="1" x14ac:dyDescent="0.15">
      <c r="A58" s="408"/>
      <c r="B58" s="411"/>
      <c r="C58" s="421"/>
      <c r="D58" s="454"/>
      <c r="E58" s="418"/>
      <c r="F58" s="420"/>
      <c r="G58" s="420"/>
      <c r="H58" s="427"/>
    </row>
    <row r="59" spans="1:8" s="12" customFormat="1" ht="18" customHeight="1" x14ac:dyDescent="0.15">
      <c r="A59" s="408"/>
      <c r="B59" s="412"/>
      <c r="C59" s="421"/>
      <c r="D59" s="455"/>
      <c r="E59" s="418"/>
      <c r="F59" s="420"/>
      <c r="G59" s="420"/>
      <c r="H59" s="427"/>
    </row>
    <row r="60" spans="1:8" s="12" customFormat="1" ht="18" customHeight="1" x14ac:dyDescent="0.15">
      <c r="A60" s="408"/>
      <c r="B60" s="411" t="s">
        <v>75</v>
      </c>
      <c r="C60" s="421"/>
      <c r="D60" s="453">
        <v>2.5000000000000001E-2</v>
      </c>
      <c r="E60" s="418">
        <v>50</v>
      </c>
      <c r="F60" s="420" t="s">
        <v>162</v>
      </c>
      <c r="G60" s="420">
        <v>50</v>
      </c>
      <c r="H60" s="427" t="s">
        <v>162</v>
      </c>
    </row>
    <row r="61" spans="1:8" s="12" customFormat="1" ht="18" customHeight="1" x14ac:dyDescent="0.15">
      <c r="A61" s="408"/>
      <c r="B61" s="411"/>
      <c r="C61" s="421"/>
      <c r="D61" s="454"/>
      <c r="E61" s="418"/>
      <c r="F61" s="420"/>
      <c r="G61" s="420"/>
      <c r="H61" s="427"/>
    </row>
    <row r="62" spans="1:8" s="12" customFormat="1" ht="18" customHeight="1" thickBot="1" x14ac:dyDescent="0.2">
      <c r="A62" s="409"/>
      <c r="B62" s="428"/>
      <c r="C62" s="422"/>
      <c r="D62" s="459"/>
      <c r="E62" s="451"/>
      <c r="F62" s="434"/>
      <c r="G62" s="434"/>
      <c r="H62" s="435"/>
    </row>
    <row r="63" spans="1:8" s="12" customFormat="1" ht="26" customHeight="1" x14ac:dyDescent="0.15">
      <c r="A63" s="407" t="s">
        <v>77</v>
      </c>
      <c r="B63" s="410" t="s">
        <v>78</v>
      </c>
      <c r="C63" s="448">
        <f>SUM(D63:D74)</f>
        <v>0.05</v>
      </c>
      <c r="D63" s="458">
        <v>1.2500000000000001E-2</v>
      </c>
      <c r="E63" s="452">
        <v>0</v>
      </c>
      <c r="F63" s="436" t="s">
        <v>164</v>
      </c>
      <c r="G63" s="436">
        <v>50</v>
      </c>
      <c r="H63" s="437" t="s">
        <v>163</v>
      </c>
    </row>
    <row r="64" spans="1:8" s="12" customFormat="1" ht="26" customHeight="1" x14ac:dyDescent="0.15">
      <c r="A64" s="408"/>
      <c r="B64" s="411"/>
      <c r="C64" s="421"/>
      <c r="D64" s="454"/>
      <c r="E64" s="418"/>
      <c r="F64" s="420"/>
      <c r="G64" s="420"/>
      <c r="H64" s="427"/>
    </row>
    <row r="65" spans="1:8" s="12" customFormat="1" ht="26" customHeight="1" x14ac:dyDescent="0.15">
      <c r="A65" s="408"/>
      <c r="B65" s="412"/>
      <c r="C65" s="421"/>
      <c r="D65" s="455"/>
      <c r="E65" s="418"/>
      <c r="F65" s="420"/>
      <c r="G65" s="420"/>
      <c r="H65" s="427"/>
    </row>
    <row r="66" spans="1:8" s="12" customFormat="1" ht="18" customHeight="1" x14ac:dyDescent="0.15">
      <c r="A66" s="408"/>
      <c r="B66" s="416" t="s">
        <v>81</v>
      </c>
      <c r="C66" s="421"/>
      <c r="D66" s="453">
        <v>1.2500000000000001E-2</v>
      </c>
      <c r="E66" s="418">
        <v>0</v>
      </c>
      <c r="F66" s="420" t="s">
        <v>165</v>
      </c>
      <c r="G66" s="420">
        <v>0</v>
      </c>
      <c r="H66" s="427" t="s">
        <v>166</v>
      </c>
    </row>
    <row r="67" spans="1:8" s="12" customFormat="1" ht="18" customHeight="1" x14ac:dyDescent="0.15">
      <c r="A67" s="408"/>
      <c r="B67" s="411"/>
      <c r="C67" s="421"/>
      <c r="D67" s="454"/>
      <c r="E67" s="418"/>
      <c r="F67" s="420"/>
      <c r="G67" s="420"/>
      <c r="H67" s="427"/>
    </row>
    <row r="68" spans="1:8" s="12" customFormat="1" ht="18" customHeight="1" x14ac:dyDescent="0.15">
      <c r="A68" s="408"/>
      <c r="B68" s="412"/>
      <c r="C68" s="421"/>
      <c r="D68" s="455"/>
      <c r="E68" s="418"/>
      <c r="F68" s="420"/>
      <c r="G68" s="420"/>
      <c r="H68" s="427"/>
    </row>
    <row r="69" spans="1:8" s="12" customFormat="1" ht="27" customHeight="1" x14ac:dyDescent="0.15">
      <c r="A69" s="408"/>
      <c r="B69" s="416" t="s">
        <v>85</v>
      </c>
      <c r="C69" s="421"/>
      <c r="D69" s="453">
        <v>1.2500000000000001E-2</v>
      </c>
      <c r="E69" s="418">
        <v>50</v>
      </c>
      <c r="F69" s="420" t="s">
        <v>168</v>
      </c>
      <c r="G69" s="420">
        <v>100</v>
      </c>
      <c r="H69" s="427" t="s">
        <v>167</v>
      </c>
    </row>
    <row r="70" spans="1:8" s="12" customFormat="1" ht="27" customHeight="1" x14ac:dyDescent="0.15">
      <c r="A70" s="408"/>
      <c r="B70" s="411"/>
      <c r="C70" s="421"/>
      <c r="D70" s="454"/>
      <c r="E70" s="418"/>
      <c r="F70" s="420"/>
      <c r="G70" s="420"/>
      <c r="H70" s="427"/>
    </row>
    <row r="71" spans="1:8" s="12" customFormat="1" ht="27" customHeight="1" x14ac:dyDescent="0.15">
      <c r="A71" s="408"/>
      <c r="B71" s="412"/>
      <c r="C71" s="421"/>
      <c r="D71" s="455"/>
      <c r="E71" s="418"/>
      <c r="F71" s="420"/>
      <c r="G71" s="420"/>
      <c r="H71" s="427"/>
    </row>
    <row r="72" spans="1:8" s="12" customFormat="1" ht="18" customHeight="1" x14ac:dyDescent="0.15">
      <c r="A72" s="408"/>
      <c r="B72" s="411" t="s">
        <v>88</v>
      </c>
      <c r="C72" s="421"/>
      <c r="D72" s="453">
        <v>1.2500000000000001E-2</v>
      </c>
      <c r="E72" s="418">
        <v>50</v>
      </c>
      <c r="F72" s="420" t="s">
        <v>169</v>
      </c>
      <c r="G72" s="420">
        <v>50</v>
      </c>
      <c r="H72" s="427" t="s">
        <v>169</v>
      </c>
    </row>
    <row r="73" spans="1:8" s="12" customFormat="1" ht="18" customHeight="1" x14ac:dyDescent="0.15">
      <c r="A73" s="408"/>
      <c r="B73" s="411"/>
      <c r="C73" s="421"/>
      <c r="D73" s="454"/>
      <c r="E73" s="418"/>
      <c r="F73" s="420"/>
      <c r="G73" s="420"/>
      <c r="H73" s="427"/>
    </row>
    <row r="74" spans="1:8" s="12" customFormat="1" ht="18" customHeight="1" thickBot="1" x14ac:dyDescent="0.2">
      <c r="A74" s="409"/>
      <c r="B74" s="428"/>
      <c r="C74" s="422"/>
      <c r="D74" s="459"/>
      <c r="E74" s="451"/>
      <c r="F74" s="434"/>
      <c r="G74" s="434"/>
      <c r="H74" s="435"/>
    </row>
    <row r="75" spans="1:8" s="12" customFormat="1" ht="18.75" customHeight="1" x14ac:dyDescent="0.15">
      <c r="A75" s="408" t="s">
        <v>90</v>
      </c>
      <c r="B75" s="410" t="s">
        <v>91</v>
      </c>
      <c r="C75" s="446">
        <f>SUM(D75:D80)</f>
        <v>0.1</v>
      </c>
      <c r="D75" s="458">
        <v>0.05</v>
      </c>
      <c r="E75" s="452">
        <v>50</v>
      </c>
      <c r="F75" s="436" t="s">
        <v>702</v>
      </c>
      <c r="G75" s="436">
        <v>100</v>
      </c>
      <c r="H75" s="437" t="s">
        <v>170</v>
      </c>
    </row>
    <row r="76" spans="1:8" s="12" customFormat="1" ht="18.75" customHeight="1" x14ac:dyDescent="0.15">
      <c r="A76" s="408"/>
      <c r="B76" s="411"/>
      <c r="C76" s="446"/>
      <c r="D76" s="454"/>
      <c r="E76" s="418"/>
      <c r="F76" s="420"/>
      <c r="G76" s="420"/>
      <c r="H76" s="427"/>
    </row>
    <row r="77" spans="1:8" s="12" customFormat="1" ht="18.75" customHeight="1" thickBot="1" x14ac:dyDescent="0.2">
      <c r="A77" s="409"/>
      <c r="B77" s="412"/>
      <c r="C77" s="447"/>
      <c r="D77" s="455"/>
      <c r="E77" s="418"/>
      <c r="F77" s="420"/>
      <c r="G77" s="420"/>
      <c r="H77" s="427"/>
    </row>
    <row r="78" spans="1:8" s="12" customFormat="1" ht="18" customHeight="1" x14ac:dyDescent="0.15">
      <c r="A78" s="408"/>
      <c r="B78" s="411" t="s">
        <v>94</v>
      </c>
      <c r="C78" s="446"/>
      <c r="D78" s="453">
        <v>0.05</v>
      </c>
      <c r="E78" s="418">
        <v>50</v>
      </c>
      <c r="F78" s="420" t="s">
        <v>171</v>
      </c>
      <c r="G78" s="420">
        <v>50</v>
      </c>
      <c r="H78" s="427" t="s">
        <v>171</v>
      </c>
    </row>
    <row r="79" spans="1:8" s="12" customFormat="1" ht="18" customHeight="1" x14ac:dyDescent="0.15">
      <c r="A79" s="408"/>
      <c r="B79" s="411"/>
      <c r="C79" s="446"/>
      <c r="D79" s="454"/>
      <c r="E79" s="418"/>
      <c r="F79" s="420"/>
      <c r="G79" s="420"/>
      <c r="H79" s="427"/>
    </row>
    <row r="80" spans="1:8" s="12" customFormat="1" ht="18" customHeight="1" thickBot="1" x14ac:dyDescent="0.2">
      <c r="A80" s="409"/>
      <c r="B80" s="428"/>
      <c r="C80" s="447"/>
      <c r="D80" s="459"/>
      <c r="E80" s="451"/>
      <c r="F80" s="434"/>
      <c r="G80" s="434"/>
      <c r="H80" s="435"/>
    </row>
    <row r="81" spans="1:8" s="12" customFormat="1" ht="18" customHeight="1" x14ac:dyDescent="0.15">
      <c r="A81" s="408" t="s">
        <v>97</v>
      </c>
      <c r="B81" s="410" t="s">
        <v>98</v>
      </c>
      <c r="C81" s="421">
        <f>SUM(D81:D89)</f>
        <v>0.1</v>
      </c>
      <c r="D81" s="454">
        <v>0.04</v>
      </c>
      <c r="E81" s="417">
        <v>100</v>
      </c>
      <c r="F81" s="460" t="s">
        <v>172</v>
      </c>
      <c r="G81" s="419">
        <v>100</v>
      </c>
      <c r="H81" s="461" t="s">
        <v>172</v>
      </c>
    </row>
    <row r="82" spans="1:8" s="12" customFormat="1" ht="18" customHeight="1" x14ac:dyDescent="0.15">
      <c r="A82" s="408"/>
      <c r="B82" s="411"/>
      <c r="C82" s="421"/>
      <c r="D82" s="454"/>
      <c r="E82" s="418"/>
      <c r="F82" s="420"/>
      <c r="G82" s="420"/>
      <c r="H82" s="427"/>
    </row>
    <row r="83" spans="1:8" s="12" customFormat="1" ht="18" customHeight="1" thickBot="1" x14ac:dyDescent="0.2">
      <c r="A83" s="409"/>
      <c r="B83" s="412"/>
      <c r="C83" s="422"/>
      <c r="D83" s="455"/>
      <c r="E83" s="418"/>
      <c r="F83" s="420"/>
      <c r="G83" s="420"/>
      <c r="H83" s="427"/>
    </row>
    <row r="84" spans="1:8" s="12" customFormat="1" ht="23" customHeight="1" x14ac:dyDescent="0.15">
      <c r="A84" s="408"/>
      <c r="B84" s="416" t="s">
        <v>101</v>
      </c>
      <c r="C84" s="421"/>
      <c r="D84" s="453">
        <v>0.04</v>
      </c>
      <c r="E84" s="418">
        <v>50</v>
      </c>
      <c r="F84" s="420" t="s">
        <v>174</v>
      </c>
      <c r="G84" s="420">
        <v>100</v>
      </c>
      <c r="H84" s="427" t="s">
        <v>173</v>
      </c>
    </row>
    <row r="85" spans="1:8" s="12" customFormat="1" ht="23" customHeight="1" x14ac:dyDescent="0.15">
      <c r="A85" s="408"/>
      <c r="B85" s="411"/>
      <c r="C85" s="421"/>
      <c r="D85" s="454"/>
      <c r="E85" s="418"/>
      <c r="F85" s="420"/>
      <c r="G85" s="420"/>
      <c r="H85" s="427"/>
    </row>
    <row r="86" spans="1:8" s="12" customFormat="1" ht="23" customHeight="1" thickBot="1" x14ac:dyDescent="0.2">
      <c r="A86" s="409"/>
      <c r="B86" s="412"/>
      <c r="C86" s="422"/>
      <c r="D86" s="455"/>
      <c r="E86" s="418"/>
      <c r="F86" s="420"/>
      <c r="G86" s="420"/>
      <c r="H86" s="427"/>
    </row>
    <row r="87" spans="1:8" s="12" customFormat="1" ht="18" customHeight="1" x14ac:dyDescent="0.15">
      <c r="A87" s="408"/>
      <c r="B87" s="411" t="s">
        <v>103</v>
      </c>
      <c r="C87" s="421"/>
      <c r="D87" s="453">
        <v>0.02</v>
      </c>
      <c r="E87" s="418">
        <v>100</v>
      </c>
      <c r="F87" s="420" t="s">
        <v>104</v>
      </c>
      <c r="G87" s="420">
        <v>100</v>
      </c>
      <c r="H87" s="427" t="s">
        <v>104</v>
      </c>
    </row>
    <row r="88" spans="1:8" s="12" customFormat="1" ht="18" customHeight="1" x14ac:dyDescent="0.15">
      <c r="A88" s="408"/>
      <c r="B88" s="411"/>
      <c r="C88" s="421"/>
      <c r="D88" s="454"/>
      <c r="E88" s="418"/>
      <c r="F88" s="420"/>
      <c r="G88" s="420"/>
      <c r="H88" s="427"/>
    </row>
    <row r="89" spans="1:8" s="12" customFormat="1" ht="18" customHeight="1" thickBot="1" x14ac:dyDescent="0.2">
      <c r="A89" s="409"/>
      <c r="B89" s="428"/>
      <c r="C89" s="422"/>
      <c r="D89" s="459"/>
      <c r="E89" s="451"/>
      <c r="F89" s="434"/>
      <c r="G89" s="434"/>
      <c r="H89" s="435"/>
    </row>
    <row r="90" spans="1:8" s="12" customFormat="1" ht="23" customHeight="1" x14ac:dyDescent="0.15">
      <c r="A90" s="408" t="s">
        <v>105</v>
      </c>
      <c r="B90" s="410" t="s">
        <v>175</v>
      </c>
      <c r="C90" s="421">
        <f>SUM(D90:D101)</f>
        <v>0.1</v>
      </c>
      <c r="D90" s="454">
        <v>2.5000000000000001E-2</v>
      </c>
      <c r="E90" s="417">
        <v>0</v>
      </c>
      <c r="F90" s="419" t="s">
        <v>176</v>
      </c>
      <c r="G90" s="419">
        <v>50</v>
      </c>
      <c r="H90" s="426" t="s">
        <v>703</v>
      </c>
    </row>
    <row r="91" spans="1:8" s="12" customFormat="1" ht="23" customHeight="1" x14ac:dyDescent="0.15">
      <c r="A91" s="408"/>
      <c r="B91" s="411"/>
      <c r="C91" s="421"/>
      <c r="D91" s="454"/>
      <c r="E91" s="418"/>
      <c r="F91" s="420"/>
      <c r="G91" s="420"/>
      <c r="H91" s="427"/>
    </row>
    <row r="92" spans="1:8" s="12" customFormat="1" ht="23" customHeight="1" thickBot="1" x14ac:dyDescent="0.2">
      <c r="A92" s="409"/>
      <c r="B92" s="412"/>
      <c r="C92" s="422"/>
      <c r="D92" s="455"/>
      <c r="E92" s="418"/>
      <c r="F92" s="420"/>
      <c r="G92" s="420"/>
      <c r="H92" s="427"/>
    </row>
    <row r="93" spans="1:8" s="12" customFormat="1" ht="18" customHeight="1" x14ac:dyDescent="0.15">
      <c r="A93" s="408"/>
      <c r="B93" s="416" t="s">
        <v>110</v>
      </c>
      <c r="C93" s="421"/>
      <c r="D93" s="453">
        <v>2.5000000000000001E-2</v>
      </c>
      <c r="E93" s="418">
        <v>0</v>
      </c>
      <c r="F93" s="420" t="s">
        <v>704</v>
      </c>
      <c r="G93" s="420">
        <v>100</v>
      </c>
      <c r="H93" s="427" t="s">
        <v>177</v>
      </c>
    </row>
    <row r="94" spans="1:8" s="12" customFormat="1" ht="18" customHeight="1" x14ac:dyDescent="0.15">
      <c r="A94" s="408"/>
      <c r="B94" s="411"/>
      <c r="C94" s="421"/>
      <c r="D94" s="454"/>
      <c r="E94" s="418"/>
      <c r="F94" s="420"/>
      <c r="G94" s="420"/>
      <c r="H94" s="427"/>
    </row>
    <row r="95" spans="1:8" s="12" customFormat="1" ht="18" customHeight="1" thickBot="1" x14ac:dyDescent="0.2">
      <c r="A95" s="409"/>
      <c r="B95" s="412"/>
      <c r="C95" s="422"/>
      <c r="D95" s="455"/>
      <c r="E95" s="418"/>
      <c r="F95" s="420"/>
      <c r="G95" s="420"/>
      <c r="H95" s="427"/>
    </row>
    <row r="96" spans="1:8" s="12" customFormat="1" ht="18" customHeight="1" x14ac:dyDescent="0.15">
      <c r="A96" s="408"/>
      <c r="B96" s="416" t="s">
        <v>112</v>
      </c>
      <c r="C96" s="421"/>
      <c r="D96" s="453">
        <v>2.5000000000000001E-2</v>
      </c>
      <c r="E96" s="418">
        <v>0</v>
      </c>
      <c r="F96" s="420" t="s">
        <v>167</v>
      </c>
      <c r="G96" s="420">
        <v>100</v>
      </c>
      <c r="H96" s="427" t="s">
        <v>167</v>
      </c>
    </row>
    <row r="97" spans="1:8" s="12" customFormat="1" ht="18" customHeight="1" x14ac:dyDescent="0.15">
      <c r="A97" s="408"/>
      <c r="B97" s="411"/>
      <c r="C97" s="421"/>
      <c r="D97" s="454"/>
      <c r="E97" s="418"/>
      <c r="F97" s="420"/>
      <c r="G97" s="420"/>
      <c r="H97" s="427"/>
    </row>
    <row r="98" spans="1:8" s="12" customFormat="1" ht="18" customHeight="1" thickBot="1" x14ac:dyDescent="0.2">
      <c r="A98" s="409"/>
      <c r="B98" s="412"/>
      <c r="C98" s="422"/>
      <c r="D98" s="455"/>
      <c r="E98" s="418"/>
      <c r="F98" s="420"/>
      <c r="G98" s="420"/>
      <c r="H98" s="427"/>
    </row>
    <row r="99" spans="1:8" s="12" customFormat="1" ht="18" customHeight="1" x14ac:dyDescent="0.15">
      <c r="A99" s="408"/>
      <c r="B99" s="411" t="s">
        <v>114</v>
      </c>
      <c r="C99" s="421"/>
      <c r="D99" s="453">
        <v>2.5000000000000001E-2</v>
      </c>
      <c r="E99" s="418">
        <v>0</v>
      </c>
      <c r="F99" s="420" t="s">
        <v>178</v>
      </c>
      <c r="G99" s="420">
        <v>100</v>
      </c>
      <c r="H99" s="427" t="s">
        <v>178</v>
      </c>
    </row>
    <row r="100" spans="1:8" s="12" customFormat="1" ht="18" customHeight="1" x14ac:dyDescent="0.15">
      <c r="A100" s="408"/>
      <c r="B100" s="411"/>
      <c r="C100" s="421"/>
      <c r="D100" s="454"/>
      <c r="E100" s="418"/>
      <c r="F100" s="420"/>
      <c r="G100" s="420"/>
      <c r="H100" s="427"/>
    </row>
    <row r="101" spans="1:8" s="12" customFormat="1" ht="18" customHeight="1" thickBot="1" x14ac:dyDescent="0.2">
      <c r="A101" s="409"/>
      <c r="B101" s="428"/>
      <c r="C101" s="422"/>
      <c r="D101" s="459"/>
      <c r="E101" s="451"/>
      <c r="F101" s="434"/>
      <c r="G101" s="434"/>
      <c r="H101" s="435"/>
    </row>
    <row r="102" spans="1:8" s="12" customFormat="1" ht="18" customHeight="1" x14ac:dyDescent="0.15">
      <c r="A102" s="408" t="s">
        <v>118</v>
      </c>
      <c r="B102" s="410" t="s">
        <v>119</v>
      </c>
      <c r="C102" s="421">
        <f>SUM(D102:D107)</f>
        <v>0.15000000000000002</v>
      </c>
      <c r="D102" s="454">
        <v>0.05</v>
      </c>
      <c r="E102" s="417">
        <v>0</v>
      </c>
      <c r="F102" s="419" t="s">
        <v>180</v>
      </c>
      <c r="G102" s="419">
        <v>100</v>
      </c>
      <c r="H102" s="426" t="s">
        <v>179</v>
      </c>
    </row>
    <row r="103" spans="1:8" s="12" customFormat="1" ht="18" customHeight="1" x14ac:dyDescent="0.15">
      <c r="A103" s="408"/>
      <c r="B103" s="411"/>
      <c r="C103" s="421"/>
      <c r="D103" s="454"/>
      <c r="E103" s="418"/>
      <c r="F103" s="420"/>
      <c r="G103" s="420"/>
      <c r="H103" s="427"/>
    </row>
    <row r="104" spans="1:8" s="12" customFormat="1" ht="18" customHeight="1" thickBot="1" x14ac:dyDescent="0.2">
      <c r="A104" s="409"/>
      <c r="B104" s="412"/>
      <c r="C104" s="422"/>
      <c r="D104" s="455"/>
      <c r="E104" s="418"/>
      <c r="F104" s="420"/>
      <c r="G104" s="420"/>
      <c r="H104" s="427"/>
    </row>
    <row r="105" spans="1:8" s="12" customFormat="1" ht="18" customHeight="1" x14ac:dyDescent="0.15">
      <c r="A105" s="408"/>
      <c r="B105" s="411" t="s">
        <v>123</v>
      </c>
      <c r="C105" s="421"/>
      <c r="D105" s="453">
        <v>0.1</v>
      </c>
      <c r="E105" s="418">
        <v>50</v>
      </c>
      <c r="F105" s="420" t="s">
        <v>705</v>
      </c>
      <c r="G105" s="420">
        <v>100</v>
      </c>
      <c r="H105" s="427" t="s">
        <v>181</v>
      </c>
    </row>
    <row r="106" spans="1:8" s="12" customFormat="1" ht="18" customHeight="1" x14ac:dyDescent="0.15">
      <c r="A106" s="408"/>
      <c r="B106" s="411"/>
      <c r="C106" s="421"/>
      <c r="D106" s="454"/>
      <c r="E106" s="418"/>
      <c r="F106" s="420"/>
      <c r="G106" s="420"/>
      <c r="H106" s="427"/>
    </row>
    <row r="107" spans="1:8" s="12" customFormat="1" ht="18" customHeight="1" thickBot="1" x14ac:dyDescent="0.2">
      <c r="A107" s="409"/>
      <c r="B107" s="428"/>
      <c r="C107" s="422"/>
      <c r="D107" s="459"/>
      <c r="E107" s="451"/>
      <c r="F107" s="434"/>
      <c r="G107" s="434"/>
      <c r="H107" s="435"/>
    </row>
    <row r="108" spans="1:8" s="12" customFormat="1" ht="18" customHeight="1" x14ac:dyDescent="0.15">
      <c r="A108" s="408" t="s">
        <v>127</v>
      </c>
      <c r="B108" s="443" t="s">
        <v>128</v>
      </c>
      <c r="C108" s="439">
        <f>SUM(D108:D113)</f>
        <v>0.05</v>
      </c>
      <c r="D108" s="465">
        <v>2.5000000000000001E-2</v>
      </c>
      <c r="E108" s="417">
        <v>100</v>
      </c>
      <c r="F108" s="419" t="s">
        <v>182</v>
      </c>
      <c r="G108" s="419">
        <v>100</v>
      </c>
      <c r="H108" s="426" t="s">
        <v>182</v>
      </c>
    </row>
    <row r="109" spans="1:8" s="12" customFormat="1" ht="18" customHeight="1" x14ac:dyDescent="0.15">
      <c r="A109" s="408"/>
      <c r="B109" s="444"/>
      <c r="C109" s="440"/>
      <c r="D109" s="465"/>
      <c r="E109" s="418"/>
      <c r="F109" s="420"/>
      <c r="G109" s="420"/>
      <c r="H109" s="427"/>
    </row>
    <row r="110" spans="1:8" s="12" customFormat="1" ht="18" customHeight="1" thickBot="1" x14ac:dyDescent="0.2">
      <c r="A110" s="409"/>
      <c r="B110" s="445"/>
      <c r="C110" s="441"/>
      <c r="D110" s="465"/>
      <c r="E110" s="449"/>
      <c r="F110" s="420"/>
      <c r="G110" s="420"/>
      <c r="H110" s="427"/>
    </row>
    <row r="111" spans="1:8" s="12" customFormat="1" ht="18" customHeight="1" x14ac:dyDescent="0.15">
      <c r="A111" s="408"/>
      <c r="B111" s="444" t="s">
        <v>130</v>
      </c>
      <c r="C111" s="442"/>
      <c r="D111" s="453">
        <v>2.5000000000000001E-2</v>
      </c>
      <c r="E111" s="418">
        <v>0</v>
      </c>
      <c r="F111" s="456" t="s">
        <v>180</v>
      </c>
      <c r="G111" s="420">
        <v>100</v>
      </c>
      <c r="H111" s="462" t="s">
        <v>179</v>
      </c>
    </row>
    <row r="112" spans="1:8" s="12" customFormat="1" ht="18" customHeight="1" x14ac:dyDescent="0.15">
      <c r="A112" s="408"/>
      <c r="B112" s="444"/>
      <c r="C112" s="442"/>
      <c r="D112" s="454"/>
      <c r="E112" s="418"/>
      <c r="F112" s="456"/>
      <c r="G112" s="420"/>
      <c r="H112" s="462"/>
    </row>
    <row r="113" spans="1:11" s="12" customFormat="1" ht="18" customHeight="1" thickBot="1" x14ac:dyDescent="0.2">
      <c r="A113" s="408"/>
      <c r="B113" s="444"/>
      <c r="C113" s="442"/>
      <c r="D113" s="459"/>
      <c r="E113" s="449"/>
      <c r="F113" s="457"/>
      <c r="G113" s="464"/>
      <c r="H113" s="463"/>
    </row>
    <row r="114" spans="1:11" ht="14.25" customHeight="1" thickBot="1" x14ac:dyDescent="0.2">
      <c r="A114" s="162"/>
      <c r="B114" s="141"/>
      <c r="C114" s="177"/>
      <c r="D114" s="180"/>
      <c r="E114" s="186"/>
      <c r="F114" s="163"/>
      <c r="G114" s="188"/>
      <c r="H114" s="164"/>
    </row>
    <row r="115" spans="1:11" ht="17.5" customHeight="1" thickBot="1" x14ac:dyDescent="0.2">
      <c r="A115" s="112"/>
      <c r="B115" s="158" t="s">
        <v>134</v>
      </c>
      <c r="C115" s="178">
        <f>SUM(C6:C113)</f>
        <v>1</v>
      </c>
      <c r="D115" s="181">
        <f>SUM(D6:D113)</f>
        <v>1.0000000000000004</v>
      </c>
      <c r="E115" s="187">
        <f>ROUND(SUMPRODUCT($D$6:$D$113,E$6:E$113),2)</f>
        <v>38.24</v>
      </c>
      <c r="F115" s="159"/>
      <c r="G115" s="189">
        <f>ROUND(SUMPRODUCT($D$6:$D$113,G$6:G$113),2)</f>
        <v>72.319999999999993</v>
      </c>
      <c r="H115" s="165"/>
    </row>
    <row r="116" spans="1:11" x14ac:dyDescent="0.15">
      <c r="A116" s="172"/>
      <c r="B116" s="132"/>
      <c r="C116" s="73"/>
      <c r="D116" s="182"/>
      <c r="E116" s="87"/>
      <c r="F116" s="80"/>
      <c r="G116" s="84"/>
      <c r="H116" s="88"/>
    </row>
    <row r="117" spans="1:11" x14ac:dyDescent="0.15">
      <c r="A117" s="112"/>
      <c r="B117" s="109"/>
      <c r="C117" s="74"/>
      <c r="D117" s="183"/>
      <c r="E117" s="89"/>
      <c r="F117" s="69"/>
      <c r="G117" s="75"/>
      <c r="H117" s="90"/>
    </row>
    <row r="118" spans="1:11" x14ac:dyDescent="0.15">
      <c r="A118" s="112"/>
      <c r="B118" s="109"/>
      <c r="C118" s="74"/>
      <c r="D118" s="183"/>
      <c r="E118" s="89"/>
      <c r="F118" s="69"/>
      <c r="G118" s="75"/>
      <c r="H118" s="90"/>
    </row>
    <row r="119" spans="1:11" x14ac:dyDescent="0.15">
      <c r="A119" s="113"/>
      <c r="B119" s="109"/>
      <c r="C119" s="76"/>
      <c r="D119" s="184"/>
      <c r="E119" s="89"/>
      <c r="F119" s="69"/>
      <c r="G119" s="75"/>
      <c r="H119" s="90"/>
    </row>
    <row r="120" spans="1:11" x14ac:dyDescent="0.15">
      <c r="A120" s="113"/>
      <c r="B120" s="109"/>
      <c r="C120" s="76"/>
      <c r="D120" s="184"/>
      <c r="E120" s="89"/>
      <c r="F120" s="69"/>
      <c r="G120" s="75"/>
      <c r="H120" s="90"/>
    </row>
    <row r="121" spans="1:11" ht="15" thickBot="1" x14ac:dyDescent="0.2">
      <c r="A121" s="116"/>
      <c r="B121" s="173"/>
      <c r="C121" s="179"/>
      <c r="D121" s="185"/>
      <c r="E121" s="156"/>
      <c r="F121" s="97"/>
      <c r="G121" s="148"/>
      <c r="H121" s="101"/>
    </row>
    <row r="122" spans="1:11" s="157" customFormat="1" ht="15" customHeight="1" thickBot="1" x14ac:dyDescent="0.2">
      <c r="A122" s="166" t="s">
        <v>135</v>
      </c>
      <c r="B122" s="167"/>
      <c r="C122" s="160"/>
      <c r="D122" s="161"/>
      <c r="E122" s="168" t="s">
        <v>1</v>
      </c>
      <c r="F122" s="169" t="s">
        <v>2</v>
      </c>
      <c r="G122" s="170" t="s">
        <v>1</v>
      </c>
      <c r="H122" s="171" t="s">
        <v>3</v>
      </c>
    </row>
    <row r="123" spans="1:11" ht="15" customHeight="1" x14ac:dyDescent="0.15">
      <c r="A123" s="138" t="s">
        <v>14</v>
      </c>
      <c r="B123" s="126"/>
      <c r="C123" s="127"/>
      <c r="D123" s="85"/>
      <c r="E123" s="153">
        <f>SUMPRODUCT($D$6:$D$20,E6:E20)</f>
        <v>0</v>
      </c>
      <c r="F123" s="69"/>
      <c r="G123" s="139">
        <f>SUMPRODUCT($D$6:$D$20,G6:G20)</f>
        <v>0</v>
      </c>
      <c r="H123" s="115"/>
      <c r="I123" s="41"/>
      <c r="K123" s="41"/>
    </row>
    <row r="124" spans="1:11" ht="15" customHeight="1" x14ac:dyDescent="0.15">
      <c r="A124" s="133" t="s">
        <v>29</v>
      </c>
      <c r="B124" s="130"/>
      <c r="C124" s="131"/>
      <c r="D124" s="129"/>
      <c r="E124" s="93">
        <f>SUMPRODUCT($D$21:$D$41,E21:E41)</f>
        <v>4.8217500000000006</v>
      </c>
      <c r="F124" s="69"/>
      <c r="G124" s="50">
        <f>SUMPRODUCT($D$21:$D$41,G21:G41)</f>
        <v>8.572000000000001</v>
      </c>
      <c r="H124" s="115"/>
      <c r="I124" s="41"/>
      <c r="K124" s="41"/>
    </row>
    <row r="125" spans="1:11" ht="15" customHeight="1" x14ac:dyDescent="0.15">
      <c r="A125" s="133" t="s">
        <v>50</v>
      </c>
      <c r="B125" s="130"/>
      <c r="C125" s="131"/>
      <c r="D125" s="129"/>
      <c r="E125" s="93">
        <f>SUMPRODUCT($D$42:$D$50,E42:E50)</f>
        <v>6.6659999999999995</v>
      </c>
      <c r="F125" s="69"/>
      <c r="G125" s="50">
        <f>SUMPRODUCT($D$42:$D$50,G42:G50)</f>
        <v>9.9989999999999988</v>
      </c>
      <c r="H125" s="115"/>
      <c r="I125" s="41"/>
      <c r="K125" s="41"/>
    </row>
    <row r="126" spans="1:11" ht="15" customHeight="1" x14ac:dyDescent="0.15">
      <c r="A126" s="133" t="s">
        <v>65</v>
      </c>
      <c r="B126" s="130"/>
      <c r="C126" s="131"/>
      <c r="D126" s="129"/>
      <c r="E126" s="93">
        <f>SUMPRODUCT($D$51:$D$62,E51:E62)</f>
        <v>5</v>
      </c>
      <c r="F126" s="69"/>
      <c r="G126" s="50">
        <f>SUMPRODUCT($D$51:$D$62,G51:G62)</f>
        <v>5</v>
      </c>
      <c r="H126" s="115"/>
      <c r="I126" s="41"/>
      <c r="K126" s="41"/>
    </row>
    <row r="127" spans="1:11" ht="15" customHeight="1" x14ac:dyDescent="0.15">
      <c r="A127" s="133" t="s">
        <v>137</v>
      </c>
      <c r="B127" s="130"/>
      <c r="C127" s="131"/>
      <c r="D127" s="129"/>
      <c r="E127" s="93">
        <f>SUMPRODUCT($D$63:$D$74,E63:E74)</f>
        <v>1.25</v>
      </c>
      <c r="F127" s="69"/>
      <c r="G127" s="50">
        <f>SUMPRODUCT($D$63:$D$74,G63:G74)</f>
        <v>2.5</v>
      </c>
      <c r="H127" s="115"/>
      <c r="I127" s="41"/>
      <c r="K127" s="41"/>
    </row>
    <row r="128" spans="1:11" ht="15" customHeight="1" x14ac:dyDescent="0.15">
      <c r="A128" s="133" t="s">
        <v>90</v>
      </c>
      <c r="B128" s="130"/>
      <c r="C128" s="131"/>
      <c r="D128" s="129"/>
      <c r="E128" s="93">
        <f>SUMPRODUCT($D$75:$D$80,E75:E80)</f>
        <v>5</v>
      </c>
      <c r="F128" s="69"/>
      <c r="G128" s="50">
        <f>SUMPRODUCT($D$75:$D$80,G75:G80)</f>
        <v>7.5</v>
      </c>
      <c r="H128" s="115"/>
      <c r="I128" s="41"/>
      <c r="K128" s="41"/>
    </row>
    <row r="129" spans="1:11" ht="15" customHeight="1" x14ac:dyDescent="0.15">
      <c r="A129" s="133" t="s">
        <v>97</v>
      </c>
      <c r="B129" s="130"/>
      <c r="C129" s="131"/>
      <c r="D129" s="129"/>
      <c r="E129" s="93">
        <f>SUMPRODUCT($D$81:$D$89,E81:E89)</f>
        <v>8</v>
      </c>
      <c r="F129" s="69"/>
      <c r="G129" s="50">
        <f>SUMPRODUCT($D$81:$D$89,G81:G89)</f>
        <v>10</v>
      </c>
      <c r="H129" s="115"/>
      <c r="I129" s="41"/>
      <c r="K129" s="41"/>
    </row>
    <row r="130" spans="1:11" ht="15" customHeight="1" x14ac:dyDescent="0.15">
      <c r="A130" s="133" t="s">
        <v>105</v>
      </c>
      <c r="B130" s="130"/>
      <c r="C130" s="131"/>
      <c r="D130" s="129"/>
      <c r="E130" s="93">
        <f>SUMPRODUCT($D$90:$D$101,E90:E101)</f>
        <v>0</v>
      </c>
      <c r="F130" s="69"/>
      <c r="G130" s="50">
        <f>SUMPRODUCT($D$90:$D$101,G90:G101)</f>
        <v>8.75</v>
      </c>
      <c r="H130" s="115"/>
      <c r="I130" s="41"/>
      <c r="K130" s="41"/>
    </row>
    <row r="131" spans="1:11" ht="15" customHeight="1" x14ac:dyDescent="0.15">
      <c r="A131" s="133" t="s">
        <v>118</v>
      </c>
      <c r="B131" s="130"/>
      <c r="C131" s="131"/>
      <c r="D131" s="129"/>
      <c r="E131" s="93">
        <f>SUMPRODUCT($D$102:$D$107,E102:E107)</f>
        <v>5</v>
      </c>
      <c r="F131" s="69"/>
      <c r="G131" s="50">
        <f>SUMPRODUCT($D$102:$D$107,G102:G107)</f>
        <v>15</v>
      </c>
      <c r="H131" s="115"/>
      <c r="I131" s="41"/>
      <c r="K131" s="41"/>
    </row>
    <row r="132" spans="1:11" ht="15" customHeight="1" thickBot="1" x14ac:dyDescent="0.2">
      <c r="A132" s="134" t="s">
        <v>127</v>
      </c>
      <c r="B132" s="135"/>
      <c r="C132" s="136"/>
      <c r="D132" s="137"/>
      <c r="E132" s="94">
        <f>SUMPRODUCT($D$108:$D$113,E108:E113)</f>
        <v>2.5</v>
      </c>
      <c r="F132" s="97"/>
      <c r="G132" s="95">
        <f>SUMPRODUCT($D$108:$D$113,G108:G113)</f>
        <v>5</v>
      </c>
      <c r="H132" s="100"/>
      <c r="I132" s="41"/>
      <c r="K132" s="41"/>
    </row>
    <row r="133" spans="1:11" x14ac:dyDescent="0.15">
      <c r="B133" s="51"/>
    </row>
    <row r="134" spans="1:11" x14ac:dyDescent="0.15">
      <c r="B134" s="51"/>
    </row>
    <row r="135" spans="1:11" x14ac:dyDescent="0.15">
      <c r="B135" s="51"/>
    </row>
    <row r="136" spans="1:11" x14ac:dyDescent="0.15">
      <c r="B136" s="51"/>
    </row>
    <row r="137" spans="1:11" x14ac:dyDescent="0.15">
      <c r="B137" s="51"/>
    </row>
    <row r="138" spans="1:11" x14ac:dyDescent="0.15">
      <c r="B138" s="51"/>
    </row>
    <row r="139" spans="1:11" x14ac:dyDescent="0.15">
      <c r="B139" s="51"/>
    </row>
    <row r="140" spans="1:11" x14ac:dyDescent="0.15">
      <c r="B140" s="51"/>
    </row>
    <row r="141" spans="1:11" x14ac:dyDescent="0.15">
      <c r="B141" s="51"/>
    </row>
    <row r="142" spans="1:11" x14ac:dyDescent="0.15">
      <c r="B142" s="51"/>
    </row>
    <row r="143" spans="1:11" x14ac:dyDescent="0.15">
      <c r="B143" s="51"/>
    </row>
    <row r="144" spans="1:11" x14ac:dyDescent="0.15">
      <c r="B144" s="51"/>
    </row>
    <row r="145" spans="2:2" x14ac:dyDescent="0.15">
      <c r="B145" s="51"/>
    </row>
    <row r="146" spans="2:2" x14ac:dyDescent="0.15">
      <c r="B146" s="51"/>
    </row>
    <row r="147" spans="2:2" x14ac:dyDescent="0.15">
      <c r="B147" s="51"/>
    </row>
    <row r="148" spans="2:2" x14ac:dyDescent="0.15">
      <c r="B148" s="51"/>
    </row>
  </sheetData>
  <sheetProtection algorithmName="SHA-512" hashValue="rPh6fnKnd8ZsBxlOkfU6bGE0F9ENt2JBPqXNhEnXeL+1c+Gg/PigoM8bk/uxyBehsrw30Z6YOATQ3nSyOXI3rg==" saltValue="RqRMsUBWlwZ011ilqmAllQ==" spinCount="100000" sheet="1" objects="1" scenarios="1"/>
  <mergeCells count="242">
    <mergeCell ref="L25:L27"/>
    <mergeCell ref="M25:M27"/>
    <mergeCell ref="D75:D77"/>
    <mergeCell ref="D39:D41"/>
    <mergeCell ref="D42:D44"/>
    <mergeCell ref="D45:D47"/>
    <mergeCell ref="D48:D50"/>
    <mergeCell ref="D51:D53"/>
    <mergeCell ref="D54:D56"/>
    <mergeCell ref="D60:D62"/>
    <mergeCell ref="H72:H74"/>
    <mergeCell ref="H75:H77"/>
    <mergeCell ref="E66:E68"/>
    <mergeCell ref="F66:F68"/>
    <mergeCell ref="G66:G68"/>
    <mergeCell ref="H66:H68"/>
    <mergeCell ref="E69:E71"/>
    <mergeCell ref="F69:F71"/>
    <mergeCell ref="G69:G71"/>
    <mergeCell ref="H69:H71"/>
    <mergeCell ref="H57:H59"/>
    <mergeCell ref="E63:E65"/>
    <mergeCell ref="F63:F65"/>
    <mergeCell ref="G63:G65"/>
    <mergeCell ref="D111:D113"/>
    <mergeCell ref="D96:D98"/>
    <mergeCell ref="D99:D101"/>
    <mergeCell ref="D102:D104"/>
    <mergeCell ref="D105:D107"/>
    <mergeCell ref="D108:D110"/>
    <mergeCell ref="D78:D80"/>
    <mergeCell ref="D81:D83"/>
    <mergeCell ref="D84:D86"/>
    <mergeCell ref="D87:D89"/>
    <mergeCell ref="D90:D92"/>
    <mergeCell ref="D93:D95"/>
    <mergeCell ref="G111:G113"/>
    <mergeCell ref="F96:F98"/>
    <mergeCell ref="G96:G98"/>
    <mergeCell ref="E84:E86"/>
    <mergeCell ref="F84:F86"/>
    <mergeCell ref="G84:G86"/>
    <mergeCell ref="E72:E74"/>
    <mergeCell ref="F72:F74"/>
    <mergeCell ref="G72:G74"/>
    <mergeCell ref="E99:E101"/>
    <mergeCell ref="F99:F101"/>
    <mergeCell ref="G99:G101"/>
    <mergeCell ref="E75:E77"/>
    <mergeCell ref="F75:F77"/>
    <mergeCell ref="G75:G77"/>
    <mergeCell ref="H111:H113"/>
    <mergeCell ref="D6:D8"/>
    <mergeCell ref="D9:D11"/>
    <mergeCell ref="D12:D14"/>
    <mergeCell ref="D15:D17"/>
    <mergeCell ref="D18:D20"/>
    <mergeCell ref="D21:D23"/>
    <mergeCell ref="E108:E110"/>
    <mergeCell ref="F108:F110"/>
    <mergeCell ref="G108:G110"/>
    <mergeCell ref="H108:H110"/>
    <mergeCell ref="E102:E104"/>
    <mergeCell ref="F102:F104"/>
    <mergeCell ref="G102:G104"/>
    <mergeCell ref="H102:H104"/>
    <mergeCell ref="E105:E107"/>
    <mergeCell ref="F105:F107"/>
    <mergeCell ref="G105:G107"/>
    <mergeCell ref="H105:H107"/>
    <mergeCell ref="E96:E98"/>
    <mergeCell ref="D24:D26"/>
    <mergeCell ref="D27:D29"/>
    <mergeCell ref="D30:D32"/>
    <mergeCell ref="H96:H98"/>
    <mergeCell ref="H99:H101"/>
    <mergeCell ref="E90:E92"/>
    <mergeCell ref="F90:F92"/>
    <mergeCell ref="G90:G92"/>
    <mergeCell ref="H90:H92"/>
    <mergeCell ref="E93:E95"/>
    <mergeCell ref="F93:F95"/>
    <mergeCell ref="G93:G95"/>
    <mergeCell ref="H93:H95"/>
    <mergeCell ref="H84:H86"/>
    <mergeCell ref="E87:E89"/>
    <mergeCell ref="F87:F89"/>
    <mergeCell ref="G87:G89"/>
    <mergeCell ref="H87:H89"/>
    <mergeCell ref="E78:E80"/>
    <mergeCell ref="F78:F80"/>
    <mergeCell ref="G78:G80"/>
    <mergeCell ref="H78:H80"/>
    <mergeCell ref="E81:E83"/>
    <mergeCell ref="F81:F83"/>
    <mergeCell ref="G81:G83"/>
    <mergeCell ref="H81:H83"/>
    <mergeCell ref="H63:H65"/>
    <mergeCell ref="E51:E53"/>
    <mergeCell ref="F51:F53"/>
    <mergeCell ref="G51:G53"/>
    <mergeCell ref="H51:H53"/>
    <mergeCell ref="E54:E56"/>
    <mergeCell ref="F54:F56"/>
    <mergeCell ref="G54:G56"/>
    <mergeCell ref="H54:H56"/>
    <mergeCell ref="E57:E59"/>
    <mergeCell ref="F57:F59"/>
    <mergeCell ref="G57:G59"/>
    <mergeCell ref="E60:E62"/>
    <mergeCell ref="F60:F62"/>
    <mergeCell ref="G60:G62"/>
    <mergeCell ref="H60:H62"/>
    <mergeCell ref="E48:E50"/>
    <mergeCell ref="F48:F50"/>
    <mergeCell ref="G48:G50"/>
    <mergeCell ref="H48:H50"/>
    <mergeCell ref="E39:E41"/>
    <mergeCell ref="F39:F41"/>
    <mergeCell ref="G39:G41"/>
    <mergeCell ref="H39:H41"/>
    <mergeCell ref="E42:E44"/>
    <mergeCell ref="F42:F44"/>
    <mergeCell ref="G42:G44"/>
    <mergeCell ref="H42:H44"/>
    <mergeCell ref="E45:E47"/>
    <mergeCell ref="F45:F47"/>
    <mergeCell ref="G45:G47"/>
    <mergeCell ref="F36:F38"/>
    <mergeCell ref="G36:G38"/>
    <mergeCell ref="H36:H38"/>
    <mergeCell ref="E30:E32"/>
    <mergeCell ref="F30:F32"/>
    <mergeCell ref="G30:G32"/>
    <mergeCell ref="H30:H32"/>
    <mergeCell ref="E33:E35"/>
    <mergeCell ref="H45:H47"/>
    <mergeCell ref="B111:B113"/>
    <mergeCell ref="B72:B74"/>
    <mergeCell ref="C42:C50"/>
    <mergeCell ref="B45:B47"/>
    <mergeCell ref="B48:B50"/>
    <mergeCell ref="B15:B17"/>
    <mergeCell ref="B18:B20"/>
    <mergeCell ref="E24:E26"/>
    <mergeCell ref="F24:F26"/>
    <mergeCell ref="E27:E29"/>
    <mergeCell ref="F27:F29"/>
    <mergeCell ref="E18:E20"/>
    <mergeCell ref="F18:F20"/>
    <mergeCell ref="E21:E23"/>
    <mergeCell ref="F21:F23"/>
    <mergeCell ref="D33:D35"/>
    <mergeCell ref="D36:D38"/>
    <mergeCell ref="E111:E113"/>
    <mergeCell ref="F111:F113"/>
    <mergeCell ref="D57:D59"/>
    <mergeCell ref="D63:D65"/>
    <mergeCell ref="D66:D68"/>
    <mergeCell ref="D69:D71"/>
    <mergeCell ref="D72:D74"/>
    <mergeCell ref="C75:C80"/>
    <mergeCell ref="B78:B80"/>
    <mergeCell ref="B57:B59"/>
    <mergeCell ref="A63:A74"/>
    <mergeCell ref="B63:B65"/>
    <mergeCell ref="C63:C74"/>
    <mergeCell ref="B66:B68"/>
    <mergeCell ref="B69:B71"/>
    <mergeCell ref="B51:B53"/>
    <mergeCell ref="B54:B56"/>
    <mergeCell ref="A51:A62"/>
    <mergeCell ref="B60:B62"/>
    <mergeCell ref="C51:C62"/>
    <mergeCell ref="A42:A50"/>
    <mergeCell ref="B42:B44"/>
    <mergeCell ref="A21:A41"/>
    <mergeCell ref="B21:B23"/>
    <mergeCell ref="A108:A113"/>
    <mergeCell ref="C108:C113"/>
    <mergeCell ref="B108:B110"/>
    <mergeCell ref="B87:B89"/>
    <mergeCell ref="A90:A101"/>
    <mergeCell ref="B90:B92"/>
    <mergeCell ref="C90:C101"/>
    <mergeCell ref="B93:B95"/>
    <mergeCell ref="B96:B98"/>
    <mergeCell ref="B99:B101"/>
    <mergeCell ref="A81:A89"/>
    <mergeCell ref="B81:B83"/>
    <mergeCell ref="C81:C89"/>
    <mergeCell ref="B84:B86"/>
    <mergeCell ref="A102:A107"/>
    <mergeCell ref="B102:B104"/>
    <mergeCell ref="C102:C107"/>
    <mergeCell ref="B105:B107"/>
    <mergeCell ref="A75:A80"/>
    <mergeCell ref="B75:B77"/>
    <mergeCell ref="C21:C41"/>
    <mergeCell ref="B24:B26"/>
    <mergeCell ref="B27:B29"/>
    <mergeCell ref="B30:B32"/>
    <mergeCell ref="H6:H8"/>
    <mergeCell ref="H9:H11"/>
    <mergeCell ref="H12:H14"/>
    <mergeCell ref="B33:B35"/>
    <mergeCell ref="B36:B38"/>
    <mergeCell ref="B39:B41"/>
    <mergeCell ref="G15:G17"/>
    <mergeCell ref="H15:H17"/>
    <mergeCell ref="G24:G26"/>
    <mergeCell ref="H24:H26"/>
    <mergeCell ref="G27:G29"/>
    <mergeCell ref="H27:H29"/>
    <mergeCell ref="G18:G20"/>
    <mergeCell ref="H18:H20"/>
    <mergeCell ref="G21:G23"/>
    <mergeCell ref="H21:H23"/>
    <mergeCell ref="F33:F35"/>
    <mergeCell ref="G33:G35"/>
    <mergeCell ref="H33:H35"/>
    <mergeCell ref="E36:E38"/>
    <mergeCell ref="E3:E5"/>
    <mergeCell ref="F3:F5"/>
    <mergeCell ref="G3:G5"/>
    <mergeCell ref="H3:H5"/>
    <mergeCell ref="A6:A20"/>
    <mergeCell ref="B6:B8"/>
    <mergeCell ref="C6:C20"/>
    <mergeCell ref="B9:B11"/>
    <mergeCell ref="B12:B14"/>
    <mergeCell ref="E6:E8"/>
    <mergeCell ref="F6:F8"/>
    <mergeCell ref="G6:G8"/>
    <mergeCell ref="E9:E11"/>
    <mergeCell ref="F9:F11"/>
    <mergeCell ref="G9:G11"/>
    <mergeCell ref="E12:E14"/>
    <mergeCell ref="F12:F14"/>
    <mergeCell ref="G12:G14"/>
    <mergeCell ref="E15:E17"/>
    <mergeCell ref="F15:F17"/>
  </mergeCells>
  <conditionalFormatting sqref="E123:E132 G123:G13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portrait" r:id="rId1"/>
  <headerFooter>
    <oddHeader>&amp;L&amp;"Arial,Fett"&amp;18ALTERNATIVE 1: STADTBAHN OBERIRDISCH&amp;C&amp;"Arial,Fett"&amp;18CÄCILIENSTRAßE</oddHeader>
  </headerFooter>
  <rowBreaks count="1" manualBreakCount="1">
    <brk id="7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P161"/>
  <sheetViews>
    <sheetView zoomScaleNormal="100" zoomScaleSheetLayoutView="30" zoomScalePageLayoutView="55" workbookViewId="0">
      <selection activeCell="C6" sqref="C6:C20"/>
    </sheetView>
  </sheetViews>
  <sheetFormatPr baseColWidth="10" defaultColWidth="11.1640625" defaultRowHeight="14" x14ac:dyDescent="0.15"/>
  <cols>
    <col min="1" max="1" width="20.5" style="2" customWidth="1"/>
    <col min="2" max="2" width="35.6640625" style="22" customWidth="1"/>
    <col min="3" max="3" width="8.6640625" style="4" customWidth="1"/>
    <col min="4" max="4" width="8.6640625" style="2" customWidth="1"/>
    <col min="5" max="5" width="14.6640625" style="21" customWidth="1"/>
    <col min="6" max="6" width="42.6640625" style="21" customWidth="1"/>
    <col min="7" max="7" width="14.83203125" style="21" customWidth="1"/>
    <col min="8" max="8" width="42.6640625" style="21" customWidth="1"/>
    <col min="9" max="9" width="15.6640625" style="21" customWidth="1"/>
    <col min="10" max="10" width="42.6640625" style="21" customWidth="1"/>
    <col min="11" max="11" width="14.6640625" style="21" customWidth="1"/>
    <col min="12" max="12" width="42.6640625" style="21" customWidth="1"/>
    <col min="13" max="13" width="15" style="21" customWidth="1"/>
    <col min="14" max="14" width="42.6640625" style="21" customWidth="1"/>
    <col min="15" max="15" width="14.6640625" style="2" customWidth="1"/>
    <col min="16" max="16" width="42.6640625" style="2" customWidth="1"/>
    <col min="17" max="16384" width="11.1640625" style="2"/>
  </cols>
  <sheetData>
    <row r="1" spans="1:16" ht="25.5" customHeight="1" x14ac:dyDescent="0.15">
      <c r="A1" s="61" t="s">
        <v>183</v>
      </c>
      <c r="B1" s="62"/>
      <c r="C1" s="62"/>
      <c r="D1" s="62"/>
      <c r="E1" s="121" t="s">
        <v>1</v>
      </c>
      <c r="F1" s="122" t="s">
        <v>2</v>
      </c>
      <c r="G1" s="123" t="s">
        <v>1</v>
      </c>
      <c r="H1" s="122" t="s">
        <v>184</v>
      </c>
      <c r="I1" s="123" t="s">
        <v>1</v>
      </c>
      <c r="J1" s="191" t="s">
        <v>185</v>
      </c>
      <c r="K1" s="123" t="s">
        <v>1</v>
      </c>
      <c r="L1" s="122" t="s">
        <v>186</v>
      </c>
      <c r="M1" s="123" t="s">
        <v>1</v>
      </c>
      <c r="N1" s="191" t="s">
        <v>187</v>
      </c>
      <c r="O1" s="123" t="s">
        <v>1</v>
      </c>
      <c r="P1" s="124" t="s">
        <v>187</v>
      </c>
    </row>
    <row r="2" spans="1:16" ht="44" customHeight="1" thickBot="1" x14ac:dyDescent="0.2">
      <c r="A2" s="61"/>
      <c r="B2" s="190"/>
      <c r="C2" s="62"/>
      <c r="D2" s="62"/>
      <c r="E2" s="103" t="s">
        <v>6</v>
      </c>
      <c r="F2" s="104" t="s">
        <v>188</v>
      </c>
      <c r="G2" s="105" t="s">
        <v>6</v>
      </c>
      <c r="H2" s="104" t="s">
        <v>189</v>
      </c>
      <c r="I2" s="105" t="s">
        <v>6</v>
      </c>
      <c r="J2" s="104" t="s">
        <v>190</v>
      </c>
      <c r="K2" s="105" t="s">
        <v>6</v>
      </c>
      <c r="L2" s="104" t="s">
        <v>191</v>
      </c>
      <c r="M2" s="105" t="s">
        <v>6</v>
      </c>
      <c r="N2" s="104" t="s">
        <v>192</v>
      </c>
      <c r="O2" s="105" t="s">
        <v>6</v>
      </c>
      <c r="P2" s="107" t="s">
        <v>193</v>
      </c>
    </row>
    <row r="3" spans="1:16" s="5" customFormat="1" ht="15" thickBot="1" x14ac:dyDescent="0.2">
      <c r="A3" s="64" t="s">
        <v>11</v>
      </c>
      <c r="B3" s="108">
        <v>44995</v>
      </c>
      <c r="C3" s="65"/>
      <c r="D3" s="66"/>
      <c r="E3" s="468" t="s">
        <v>12</v>
      </c>
      <c r="F3" s="466" t="s">
        <v>13</v>
      </c>
      <c r="G3" s="466" t="s">
        <v>12</v>
      </c>
      <c r="H3" s="466" t="s">
        <v>13</v>
      </c>
      <c r="I3" s="466" t="s">
        <v>12</v>
      </c>
      <c r="J3" s="466" t="s">
        <v>13</v>
      </c>
      <c r="K3" s="466" t="s">
        <v>12</v>
      </c>
      <c r="L3" s="466" t="s">
        <v>13</v>
      </c>
      <c r="M3" s="466" t="s">
        <v>12</v>
      </c>
      <c r="N3" s="466" t="s">
        <v>13</v>
      </c>
      <c r="O3" s="466" t="s">
        <v>12</v>
      </c>
      <c r="P3" s="467" t="s">
        <v>13</v>
      </c>
    </row>
    <row r="4" spans="1:16" s="14" customFormat="1" ht="27.75" customHeight="1" thickBot="1" x14ac:dyDescent="0.2">
      <c r="A4" s="36"/>
      <c r="B4" s="37"/>
      <c r="C4" s="38"/>
      <c r="D4" s="39"/>
      <c r="E4" s="401"/>
      <c r="F4" s="403"/>
      <c r="G4" s="403"/>
      <c r="H4" s="403"/>
      <c r="I4" s="403"/>
      <c r="J4" s="403"/>
      <c r="K4" s="403"/>
      <c r="L4" s="403"/>
      <c r="M4" s="403"/>
      <c r="N4" s="403"/>
      <c r="O4" s="403"/>
      <c r="P4" s="405"/>
    </row>
    <row r="5" spans="1:16" s="12" customFormat="1" ht="18" customHeight="1" thickBot="1" x14ac:dyDescent="0.2">
      <c r="A5" s="40"/>
      <c r="B5" s="40"/>
      <c r="C5" s="118"/>
      <c r="D5" s="40"/>
      <c r="E5" s="402"/>
      <c r="F5" s="404"/>
      <c r="G5" s="404"/>
      <c r="H5" s="404"/>
      <c r="I5" s="404"/>
      <c r="J5" s="404"/>
      <c r="K5" s="404"/>
      <c r="L5" s="404"/>
      <c r="M5" s="404"/>
      <c r="N5" s="404"/>
      <c r="O5" s="404"/>
      <c r="P5" s="406"/>
    </row>
    <row r="6" spans="1:16" s="12" customFormat="1" ht="18" customHeight="1" x14ac:dyDescent="0.15">
      <c r="A6" s="407" t="s">
        <v>14</v>
      </c>
      <c r="B6" s="469" t="s">
        <v>15</v>
      </c>
      <c r="C6" s="413">
        <f>SUM(D6:D20)</f>
        <v>0.1</v>
      </c>
      <c r="D6" s="458">
        <v>0.02</v>
      </c>
      <c r="E6" s="417">
        <v>100</v>
      </c>
      <c r="F6" s="419" t="s">
        <v>194</v>
      </c>
      <c r="G6" s="472">
        <v>100</v>
      </c>
      <c r="H6" s="472" t="s">
        <v>194</v>
      </c>
      <c r="I6" s="419">
        <v>100</v>
      </c>
      <c r="J6" s="419" t="s">
        <v>194</v>
      </c>
      <c r="K6" s="477">
        <v>100</v>
      </c>
      <c r="L6" s="477" t="s">
        <v>194</v>
      </c>
      <c r="M6" s="478">
        <v>100</v>
      </c>
      <c r="N6" s="478" t="s">
        <v>194</v>
      </c>
      <c r="O6" s="477">
        <v>100</v>
      </c>
      <c r="P6" s="486" t="s">
        <v>195</v>
      </c>
    </row>
    <row r="7" spans="1:16" s="12" customFormat="1" ht="18" customHeight="1" x14ac:dyDescent="0.15">
      <c r="A7" s="408"/>
      <c r="B7" s="470"/>
      <c r="C7" s="414"/>
      <c r="D7" s="454"/>
      <c r="E7" s="418"/>
      <c r="F7" s="420"/>
      <c r="G7" s="473"/>
      <c r="H7" s="473"/>
      <c r="I7" s="420"/>
      <c r="J7" s="420"/>
      <c r="K7" s="476"/>
      <c r="L7" s="476"/>
      <c r="M7" s="479"/>
      <c r="N7" s="479"/>
      <c r="O7" s="476"/>
      <c r="P7" s="487"/>
    </row>
    <row r="8" spans="1:16" s="12" customFormat="1" ht="18" customHeight="1" thickBot="1" x14ac:dyDescent="0.2">
      <c r="A8" s="409"/>
      <c r="B8" s="471"/>
      <c r="C8" s="415"/>
      <c r="D8" s="455"/>
      <c r="E8" s="418"/>
      <c r="F8" s="420"/>
      <c r="G8" s="473"/>
      <c r="H8" s="473"/>
      <c r="I8" s="420"/>
      <c r="J8" s="420"/>
      <c r="K8" s="476"/>
      <c r="L8" s="476"/>
      <c r="M8" s="479"/>
      <c r="N8" s="479"/>
      <c r="O8" s="476"/>
      <c r="P8" s="487"/>
    </row>
    <row r="9" spans="1:16" s="12" customFormat="1" ht="25.5" customHeight="1" x14ac:dyDescent="0.15">
      <c r="A9" s="408"/>
      <c r="B9" s="470" t="s">
        <v>19</v>
      </c>
      <c r="C9" s="414"/>
      <c r="D9" s="453">
        <v>0.02</v>
      </c>
      <c r="E9" s="418">
        <v>100</v>
      </c>
      <c r="F9" s="420" t="s">
        <v>196</v>
      </c>
      <c r="G9" s="473">
        <v>100</v>
      </c>
      <c r="H9" s="473" t="s">
        <v>197</v>
      </c>
      <c r="I9" s="420">
        <v>50</v>
      </c>
      <c r="J9" s="420" t="s">
        <v>198</v>
      </c>
      <c r="K9" s="476">
        <v>100</v>
      </c>
      <c r="L9" s="476" t="s">
        <v>199</v>
      </c>
      <c r="M9" s="479">
        <v>50</v>
      </c>
      <c r="N9" s="479" t="s">
        <v>200</v>
      </c>
      <c r="O9" s="476">
        <v>50</v>
      </c>
      <c r="P9" s="487" t="s">
        <v>201</v>
      </c>
    </row>
    <row r="10" spans="1:16" s="12" customFormat="1" ht="25.5" customHeight="1" x14ac:dyDescent="0.15">
      <c r="A10" s="408"/>
      <c r="B10" s="470"/>
      <c r="C10" s="414"/>
      <c r="D10" s="454"/>
      <c r="E10" s="418"/>
      <c r="F10" s="420"/>
      <c r="G10" s="473"/>
      <c r="H10" s="473"/>
      <c r="I10" s="420"/>
      <c r="J10" s="420"/>
      <c r="K10" s="476"/>
      <c r="L10" s="476"/>
      <c r="M10" s="479"/>
      <c r="N10" s="479"/>
      <c r="O10" s="476"/>
      <c r="P10" s="487"/>
    </row>
    <row r="11" spans="1:16" s="12" customFormat="1" ht="72.5" customHeight="1" thickBot="1" x14ac:dyDescent="0.2">
      <c r="A11" s="409"/>
      <c r="B11" s="471"/>
      <c r="C11" s="415"/>
      <c r="D11" s="455"/>
      <c r="E11" s="418"/>
      <c r="F11" s="420"/>
      <c r="G11" s="473"/>
      <c r="H11" s="473"/>
      <c r="I11" s="420"/>
      <c r="J11" s="420"/>
      <c r="K11" s="476"/>
      <c r="L11" s="476"/>
      <c r="M11" s="479"/>
      <c r="N11" s="479"/>
      <c r="O11" s="476"/>
      <c r="P11" s="487"/>
    </row>
    <row r="12" spans="1:16" s="12" customFormat="1" ht="18" customHeight="1" x14ac:dyDescent="0.15">
      <c r="A12" s="408"/>
      <c r="B12" s="416" t="s">
        <v>202</v>
      </c>
      <c r="C12" s="414"/>
      <c r="D12" s="453">
        <v>0.02</v>
      </c>
      <c r="E12" s="418">
        <v>100</v>
      </c>
      <c r="F12" s="420" t="s">
        <v>203</v>
      </c>
      <c r="G12" s="473">
        <v>50</v>
      </c>
      <c r="H12" s="473" t="s">
        <v>204</v>
      </c>
      <c r="I12" s="420">
        <v>100</v>
      </c>
      <c r="J12" s="420" t="s">
        <v>203</v>
      </c>
      <c r="K12" s="476">
        <v>100</v>
      </c>
      <c r="L12" s="476" t="s">
        <v>203</v>
      </c>
      <c r="M12" s="479">
        <v>100</v>
      </c>
      <c r="N12" s="479" t="s">
        <v>203</v>
      </c>
      <c r="O12" s="476">
        <v>100</v>
      </c>
      <c r="P12" s="487" t="s">
        <v>205</v>
      </c>
    </row>
    <row r="13" spans="1:16" s="12" customFormat="1" ht="18" customHeight="1" x14ac:dyDescent="0.15">
      <c r="A13" s="408"/>
      <c r="B13" s="470"/>
      <c r="C13" s="414"/>
      <c r="D13" s="454"/>
      <c r="E13" s="418"/>
      <c r="F13" s="420"/>
      <c r="G13" s="473"/>
      <c r="H13" s="473"/>
      <c r="I13" s="420"/>
      <c r="J13" s="420"/>
      <c r="K13" s="476"/>
      <c r="L13" s="476"/>
      <c r="M13" s="479"/>
      <c r="N13" s="479"/>
      <c r="O13" s="476"/>
      <c r="P13" s="487"/>
    </row>
    <row r="14" spans="1:16" s="12" customFormat="1" ht="58.25" customHeight="1" thickBot="1" x14ac:dyDescent="0.2">
      <c r="A14" s="409"/>
      <c r="B14" s="471"/>
      <c r="C14" s="415"/>
      <c r="D14" s="455"/>
      <c r="E14" s="418"/>
      <c r="F14" s="420"/>
      <c r="G14" s="473"/>
      <c r="H14" s="473"/>
      <c r="I14" s="420"/>
      <c r="J14" s="420"/>
      <c r="K14" s="476"/>
      <c r="L14" s="476"/>
      <c r="M14" s="479"/>
      <c r="N14" s="479"/>
      <c r="O14" s="476"/>
      <c r="P14" s="487"/>
    </row>
    <row r="15" spans="1:16" s="12" customFormat="1" ht="18" customHeight="1" x14ac:dyDescent="0.15">
      <c r="A15" s="408"/>
      <c r="B15" s="416" t="s">
        <v>25</v>
      </c>
      <c r="C15" s="414"/>
      <c r="D15" s="453">
        <v>0.02</v>
      </c>
      <c r="E15" s="418">
        <v>100</v>
      </c>
      <c r="F15" s="420" t="s">
        <v>206</v>
      </c>
      <c r="G15" s="473">
        <v>50</v>
      </c>
      <c r="H15" s="473" t="s">
        <v>207</v>
      </c>
      <c r="I15" s="420">
        <v>100</v>
      </c>
      <c r="J15" s="420" t="s">
        <v>206</v>
      </c>
      <c r="K15" s="476">
        <v>100</v>
      </c>
      <c r="L15" s="476" t="s">
        <v>206</v>
      </c>
      <c r="M15" s="484">
        <v>50</v>
      </c>
      <c r="N15" s="484" t="s">
        <v>208</v>
      </c>
      <c r="O15" s="484">
        <v>50</v>
      </c>
      <c r="P15" s="488" t="s">
        <v>208</v>
      </c>
    </row>
    <row r="16" spans="1:16" s="12" customFormat="1" ht="18" customHeight="1" x14ac:dyDescent="0.15">
      <c r="A16" s="408"/>
      <c r="B16" s="411"/>
      <c r="C16" s="414"/>
      <c r="D16" s="454"/>
      <c r="E16" s="418"/>
      <c r="F16" s="420"/>
      <c r="G16" s="473"/>
      <c r="H16" s="473"/>
      <c r="I16" s="420"/>
      <c r="J16" s="420"/>
      <c r="K16" s="476"/>
      <c r="L16" s="476"/>
      <c r="M16" s="484"/>
      <c r="N16" s="484"/>
      <c r="O16" s="484"/>
      <c r="P16" s="488"/>
    </row>
    <row r="17" spans="1:16" s="12" customFormat="1" ht="39" customHeight="1" thickBot="1" x14ac:dyDescent="0.2">
      <c r="A17" s="409"/>
      <c r="B17" s="412"/>
      <c r="C17" s="415"/>
      <c r="D17" s="455"/>
      <c r="E17" s="418"/>
      <c r="F17" s="420"/>
      <c r="G17" s="473"/>
      <c r="H17" s="473"/>
      <c r="I17" s="420"/>
      <c r="J17" s="420"/>
      <c r="K17" s="476"/>
      <c r="L17" s="476"/>
      <c r="M17" s="484"/>
      <c r="N17" s="484"/>
      <c r="O17" s="484"/>
      <c r="P17" s="488"/>
    </row>
    <row r="18" spans="1:16" s="12" customFormat="1" ht="18" customHeight="1" x14ac:dyDescent="0.15">
      <c r="A18" s="408"/>
      <c r="B18" s="470" t="s">
        <v>27</v>
      </c>
      <c r="C18" s="414"/>
      <c r="D18" s="454">
        <v>0.02</v>
      </c>
      <c r="E18" s="418">
        <v>100</v>
      </c>
      <c r="F18" s="420" t="s">
        <v>209</v>
      </c>
      <c r="G18" s="473">
        <v>100</v>
      </c>
      <c r="H18" s="473" t="s">
        <v>209</v>
      </c>
      <c r="I18" s="420">
        <v>100</v>
      </c>
      <c r="J18" s="420" t="s">
        <v>209</v>
      </c>
      <c r="K18" s="476">
        <v>100</v>
      </c>
      <c r="L18" s="476" t="s">
        <v>209</v>
      </c>
      <c r="M18" s="479">
        <v>100</v>
      </c>
      <c r="N18" s="479" t="s">
        <v>209</v>
      </c>
      <c r="O18" s="476">
        <v>100</v>
      </c>
      <c r="P18" s="487" t="s">
        <v>209</v>
      </c>
    </row>
    <row r="19" spans="1:16" s="12" customFormat="1" ht="18" customHeight="1" x14ac:dyDescent="0.15">
      <c r="A19" s="408"/>
      <c r="B19" s="470"/>
      <c r="C19" s="414"/>
      <c r="D19" s="454"/>
      <c r="E19" s="418"/>
      <c r="F19" s="420"/>
      <c r="G19" s="473"/>
      <c r="H19" s="473"/>
      <c r="I19" s="420"/>
      <c r="J19" s="420"/>
      <c r="K19" s="476"/>
      <c r="L19" s="476"/>
      <c r="M19" s="479"/>
      <c r="N19" s="479"/>
      <c r="O19" s="476"/>
      <c r="P19" s="487"/>
    </row>
    <row r="20" spans="1:16" s="12" customFormat="1" ht="18" customHeight="1" thickBot="1" x14ac:dyDescent="0.2">
      <c r="A20" s="409"/>
      <c r="B20" s="475"/>
      <c r="C20" s="415"/>
      <c r="D20" s="459"/>
      <c r="E20" s="451"/>
      <c r="F20" s="434"/>
      <c r="G20" s="474"/>
      <c r="H20" s="474"/>
      <c r="I20" s="434"/>
      <c r="J20" s="434"/>
      <c r="K20" s="481"/>
      <c r="L20" s="481"/>
      <c r="M20" s="485"/>
      <c r="N20" s="485"/>
      <c r="O20" s="481"/>
      <c r="P20" s="489"/>
    </row>
    <row r="21" spans="1:16" s="12" customFormat="1" ht="30.75" customHeight="1" x14ac:dyDescent="0.15">
      <c r="A21" s="408" t="s">
        <v>29</v>
      </c>
      <c r="B21" s="438" t="s">
        <v>30</v>
      </c>
      <c r="C21" s="421">
        <f>SUM(D21:D41)</f>
        <v>0.15001</v>
      </c>
      <c r="D21" s="458">
        <v>2.1430000000000001E-2</v>
      </c>
      <c r="E21" s="417">
        <v>50</v>
      </c>
      <c r="F21" s="419" t="s">
        <v>210</v>
      </c>
      <c r="G21" s="472">
        <v>0</v>
      </c>
      <c r="H21" s="472" t="s">
        <v>211</v>
      </c>
      <c r="I21" s="419">
        <v>50</v>
      </c>
      <c r="J21" s="419" t="s">
        <v>212</v>
      </c>
      <c r="K21" s="482">
        <v>50</v>
      </c>
      <c r="L21" s="482" t="s">
        <v>213</v>
      </c>
      <c r="M21" s="478">
        <v>50</v>
      </c>
      <c r="N21" s="478" t="s">
        <v>214</v>
      </c>
      <c r="O21" s="477">
        <v>100</v>
      </c>
      <c r="P21" s="486" t="s">
        <v>215</v>
      </c>
    </row>
    <row r="22" spans="1:16" s="12" customFormat="1" ht="30.75" customHeight="1" x14ac:dyDescent="0.15">
      <c r="A22" s="408"/>
      <c r="B22" s="424"/>
      <c r="C22" s="421"/>
      <c r="D22" s="454"/>
      <c r="E22" s="418"/>
      <c r="F22" s="420"/>
      <c r="G22" s="473"/>
      <c r="H22" s="473"/>
      <c r="I22" s="420"/>
      <c r="J22" s="420"/>
      <c r="K22" s="483"/>
      <c r="L22" s="483"/>
      <c r="M22" s="479"/>
      <c r="N22" s="479"/>
      <c r="O22" s="476"/>
      <c r="P22" s="487"/>
    </row>
    <row r="23" spans="1:16" s="12" customFormat="1" ht="43.25" customHeight="1" thickBot="1" x14ac:dyDescent="0.2">
      <c r="A23" s="409"/>
      <c r="B23" s="425"/>
      <c r="C23" s="422"/>
      <c r="D23" s="455"/>
      <c r="E23" s="418"/>
      <c r="F23" s="420"/>
      <c r="G23" s="473"/>
      <c r="H23" s="473"/>
      <c r="I23" s="420"/>
      <c r="J23" s="420"/>
      <c r="K23" s="483"/>
      <c r="L23" s="483"/>
      <c r="M23" s="479"/>
      <c r="N23" s="479"/>
      <c r="O23" s="476"/>
      <c r="P23" s="487"/>
    </row>
    <row r="24" spans="1:16" s="12" customFormat="1" ht="18" customHeight="1" x14ac:dyDescent="0.15">
      <c r="A24" s="408"/>
      <c r="B24" s="423" t="s">
        <v>34</v>
      </c>
      <c r="C24" s="421"/>
      <c r="D24" s="453">
        <v>2.1430000000000001E-2</v>
      </c>
      <c r="E24" s="418">
        <v>100</v>
      </c>
      <c r="F24" s="420" t="s">
        <v>216</v>
      </c>
      <c r="G24" s="473">
        <v>50</v>
      </c>
      <c r="H24" s="473" t="s">
        <v>217</v>
      </c>
      <c r="I24" s="420">
        <v>100</v>
      </c>
      <c r="J24" s="420" t="s">
        <v>216</v>
      </c>
      <c r="K24" s="476">
        <v>100</v>
      </c>
      <c r="L24" s="476" t="s">
        <v>216</v>
      </c>
      <c r="M24" s="479">
        <v>50</v>
      </c>
      <c r="N24" s="479" t="s">
        <v>218</v>
      </c>
      <c r="O24" s="476">
        <v>50</v>
      </c>
      <c r="P24" s="487" t="s">
        <v>219</v>
      </c>
    </row>
    <row r="25" spans="1:16" s="12" customFormat="1" ht="18" customHeight="1" x14ac:dyDescent="0.15">
      <c r="A25" s="408"/>
      <c r="B25" s="424"/>
      <c r="C25" s="421"/>
      <c r="D25" s="454"/>
      <c r="E25" s="418"/>
      <c r="F25" s="420"/>
      <c r="G25" s="473"/>
      <c r="H25" s="473"/>
      <c r="I25" s="420"/>
      <c r="J25" s="420"/>
      <c r="K25" s="476"/>
      <c r="L25" s="476"/>
      <c r="M25" s="479"/>
      <c r="N25" s="479"/>
      <c r="O25" s="476"/>
      <c r="P25" s="487"/>
    </row>
    <row r="26" spans="1:16" s="12" customFormat="1" ht="36" customHeight="1" thickBot="1" x14ac:dyDescent="0.2">
      <c r="A26" s="409"/>
      <c r="B26" s="425"/>
      <c r="C26" s="422"/>
      <c r="D26" s="455"/>
      <c r="E26" s="418"/>
      <c r="F26" s="420"/>
      <c r="G26" s="473"/>
      <c r="H26" s="473"/>
      <c r="I26" s="420"/>
      <c r="J26" s="420"/>
      <c r="K26" s="476"/>
      <c r="L26" s="476"/>
      <c r="M26" s="479"/>
      <c r="N26" s="479"/>
      <c r="O26" s="476"/>
      <c r="P26" s="487"/>
    </row>
    <row r="27" spans="1:16" s="12" customFormat="1" ht="18" customHeight="1" x14ac:dyDescent="0.15">
      <c r="A27" s="408"/>
      <c r="B27" s="416" t="s">
        <v>37</v>
      </c>
      <c r="C27" s="421"/>
      <c r="D27" s="453">
        <v>2.1430000000000001E-2</v>
      </c>
      <c r="E27" s="418">
        <v>50</v>
      </c>
      <c r="F27" s="420" t="s">
        <v>220</v>
      </c>
      <c r="G27" s="473">
        <v>50</v>
      </c>
      <c r="H27" s="473" t="s">
        <v>221</v>
      </c>
      <c r="I27" s="420">
        <v>50</v>
      </c>
      <c r="J27" s="420" t="s">
        <v>222</v>
      </c>
      <c r="K27" s="476">
        <v>50</v>
      </c>
      <c r="L27" s="476" t="s">
        <v>222</v>
      </c>
      <c r="M27" s="479">
        <v>50</v>
      </c>
      <c r="N27" s="479" t="s">
        <v>223</v>
      </c>
      <c r="O27" s="484">
        <v>100</v>
      </c>
      <c r="P27" s="490" t="s">
        <v>224</v>
      </c>
    </row>
    <row r="28" spans="1:16" s="12" customFormat="1" ht="18" customHeight="1" x14ac:dyDescent="0.15">
      <c r="A28" s="408"/>
      <c r="B28" s="411"/>
      <c r="C28" s="421"/>
      <c r="D28" s="454"/>
      <c r="E28" s="418"/>
      <c r="F28" s="420"/>
      <c r="G28" s="473"/>
      <c r="H28" s="473"/>
      <c r="I28" s="420"/>
      <c r="J28" s="420"/>
      <c r="K28" s="476"/>
      <c r="L28" s="476"/>
      <c r="M28" s="479"/>
      <c r="N28" s="479"/>
      <c r="O28" s="484"/>
      <c r="P28" s="490"/>
    </row>
    <row r="29" spans="1:16" s="12" customFormat="1" ht="49.25" customHeight="1" thickBot="1" x14ac:dyDescent="0.2">
      <c r="A29" s="409"/>
      <c r="B29" s="412"/>
      <c r="C29" s="422"/>
      <c r="D29" s="455"/>
      <c r="E29" s="418"/>
      <c r="F29" s="420"/>
      <c r="G29" s="473"/>
      <c r="H29" s="473"/>
      <c r="I29" s="420"/>
      <c r="J29" s="420"/>
      <c r="K29" s="476"/>
      <c r="L29" s="476"/>
      <c r="M29" s="479"/>
      <c r="N29" s="479"/>
      <c r="O29" s="484"/>
      <c r="P29" s="490"/>
    </row>
    <row r="30" spans="1:16" s="12" customFormat="1" ht="18" customHeight="1" x14ac:dyDescent="0.15">
      <c r="A30" s="408"/>
      <c r="B30" s="416" t="s">
        <v>40</v>
      </c>
      <c r="C30" s="421"/>
      <c r="D30" s="453">
        <v>2.1430000000000001E-2</v>
      </c>
      <c r="E30" s="418">
        <v>50</v>
      </c>
      <c r="F30" s="420" t="s">
        <v>225</v>
      </c>
      <c r="G30" s="473">
        <v>0</v>
      </c>
      <c r="H30" s="473" t="s">
        <v>226</v>
      </c>
      <c r="I30" s="420">
        <v>50</v>
      </c>
      <c r="J30" s="420" t="s">
        <v>227</v>
      </c>
      <c r="K30" s="476">
        <v>50</v>
      </c>
      <c r="L30" s="476" t="s">
        <v>225</v>
      </c>
      <c r="M30" s="484">
        <v>50</v>
      </c>
      <c r="N30" s="484" t="s">
        <v>228</v>
      </c>
      <c r="O30" s="476">
        <v>50</v>
      </c>
      <c r="P30" s="487" t="s">
        <v>229</v>
      </c>
    </row>
    <row r="31" spans="1:16" s="12" customFormat="1" ht="18" customHeight="1" x14ac:dyDescent="0.15">
      <c r="A31" s="408"/>
      <c r="B31" s="411"/>
      <c r="C31" s="421"/>
      <c r="D31" s="454"/>
      <c r="E31" s="418"/>
      <c r="F31" s="420"/>
      <c r="G31" s="473"/>
      <c r="H31" s="473"/>
      <c r="I31" s="420"/>
      <c r="J31" s="420"/>
      <c r="K31" s="476"/>
      <c r="L31" s="476"/>
      <c r="M31" s="484"/>
      <c r="N31" s="484"/>
      <c r="O31" s="476"/>
      <c r="P31" s="487"/>
    </row>
    <row r="32" spans="1:16" s="12" customFormat="1" ht="53" customHeight="1" thickBot="1" x14ac:dyDescent="0.2">
      <c r="A32" s="409"/>
      <c r="B32" s="412"/>
      <c r="C32" s="422"/>
      <c r="D32" s="455"/>
      <c r="E32" s="418"/>
      <c r="F32" s="420"/>
      <c r="G32" s="473"/>
      <c r="H32" s="473"/>
      <c r="I32" s="420"/>
      <c r="J32" s="420"/>
      <c r="K32" s="476"/>
      <c r="L32" s="476"/>
      <c r="M32" s="484"/>
      <c r="N32" s="484"/>
      <c r="O32" s="476"/>
      <c r="P32" s="487"/>
    </row>
    <row r="33" spans="1:16" s="12" customFormat="1" ht="18" customHeight="1" x14ac:dyDescent="0.15">
      <c r="A33" s="408"/>
      <c r="B33" s="416" t="s">
        <v>42</v>
      </c>
      <c r="C33" s="421"/>
      <c r="D33" s="453">
        <v>2.1430000000000001E-2</v>
      </c>
      <c r="E33" s="418">
        <v>50</v>
      </c>
      <c r="F33" s="420" t="s">
        <v>230</v>
      </c>
      <c r="G33" s="473">
        <v>100</v>
      </c>
      <c r="H33" s="473" t="s">
        <v>231</v>
      </c>
      <c r="I33" s="420">
        <v>50</v>
      </c>
      <c r="J33" s="420" t="s">
        <v>232</v>
      </c>
      <c r="K33" s="476">
        <v>50</v>
      </c>
      <c r="L33" s="476" t="s">
        <v>232</v>
      </c>
      <c r="M33" s="484">
        <v>50</v>
      </c>
      <c r="N33" s="484" t="s">
        <v>233</v>
      </c>
      <c r="O33" s="476">
        <v>50</v>
      </c>
      <c r="P33" s="487" t="s">
        <v>234</v>
      </c>
    </row>
    <row r="34" spans="1:16" s="12" customFormat="1" ht="18" customHeight="1" x14ac:dyDescent="0.15">
      <c r="A34" s="408"/>
      <c r="B34" s="411"/>
      <c r="C34" s="421"/>
      <c r="D34" s="454"/>
      <c r="E34" s="418"/>
      <c r="F34" s="420"/>
      <c r="G34" s="473"/>
      <c r="H34" s="473"/>
      <c r="I34" s="420"/>
      <c r="J34" s="420"/>
      <c r="K34" s="476"/>
      <c r="L34" s="476"/>
      <c r="M34" s="484"/>
      <c r="N34" s="484"/>
      <c r="O34" s="476"/>
      <c r="P34" s="487"/>
    </row>
    <row r="35" spans="1:16" s="12" customFormat="1" ht="18" customHeight="1" thickBot="1" x14ac:dyDescent="0.2">
      <c r="A35" s="409"/>
      <c r="B35" s="412"/>
      <c r="C35" s="422"/>
      <c r="D35" s="455"/>
      <c r="E35" s="418"/>
      <c r="F35" s="420"/>
      <c r="G35" s="473"/>
      <c r="H35" s="473"/>
      <c r="I35" s="420"/>
      <c r="J35" s="420"/>
      <c r="K35" s="476"/>
      <c r="L35" s="476"/>
      <c r="M35" s="484"/>
      <c r="N35" s="484"/>
      <c r="O35" s="476"/>
      <c r="P35" s="487"/>
    </row>
    <row r="36" spans="1:16" s="12" customFormat="1" ht="18" customHeight="1" x14ac:dyDescent="0.15">
      <c r="A36" s="408"/>
      <c r="B36" s="416" t="s">
        <v>44</v>
      </c>
      <c r="C36" s="421"/>
      <c r="D36" s="454">
        <v>2.1430000000000001E-2</v>
      </c>
      <c r="E36" s="418">
        <v>50</v>
      </c>
      <c r="F36" s="420" t="s">
        <v>235</v>
      </c>
      <c r="G36" s="473">
        <v>50</v>
      </c>
      <c r="H36" s="473" t="s">
        <v>236</v>
      </c>
      <c r="I36" s="420">
        <v>0</v>
      </c>
      <c r="J36" s="420" t="s">
        <v>237</v>
      </c>
      <c r="K36" s="484">
        <v>100</v>
      </c>
      <c r="L36" s="484" t="s">
        <v>238</v>
      </c>
      <c r="M36" s="479">
        <v>50</v>
      </c>
      <c r="N36" s="479" t="s">
        <v>236</v>
      </c>
      <c r="O36" s="484">
        <v>100</v>
      </c>
      <c r="P36" s="488" t="s">
        <v>239</v>
      </c>
    </row>
    <row r="37" spans="1:16" s="12" customFormat="1" ht="18" customHeight="1" x14ac:dyDescent="0.15">
      <c r="A37" s="408"/>
      <c r="B37" s="411"/>
      <c r="C37" s="421"/>
      <c r="D37" s="454"/>
      <c r="E37" s="418"/>
      <c r="F37" s="420"/>
      <c r="G37" s="473"/>
      <c r="H37" s="473"/>
      <c r="I37" s="420"/>
      <c r="J37" s="420"/>
      <c r="K37" s="484"/>
      <c r="L37" s="484"/>
      <c r="M37" s="479"/>
      <c r="N37" s="479"/>
      <c r="O37" s="484"/>
      <c r="P37" s="488"/>
    </row>
    <row r="38" spans="1:16" s="12" customFormat="1" ht="18" customHeight="1" thickBot="1" x14ac:dyDescent="0.2">
      <c r="A38" s="409"/>
      <c r="B38" s="412"/>
      <c r="C38" s="422"/>
      <c r="D38" s="455"/>
      <c r="E38" s="418"/>
      <c r="F38" s="420"/>
      <c r="G38" s="473"/>
      <c r="H38" s="473"/>
      <c r="I38" s="420"/>
      <c r="J38" s="420"/>
      <c r="K38" s="484"/>
      <c r="L38" s="484"/>
      <c r="M38" s="479"/>
      <c r="N38" s="479"/>
      <c r="O38" s="484"/>
      <c r="P38" s="488"/>
    </row>
    <row r="39" spans="1:16" s="12" customFormat="1" ht="24" customHeight="1" x14ac:dyDescent="0.15">
      <c r="A39" s="408"/>
      <c r="B39" s="411" t="s">
        <v>47</v>
      </c>
      <c r="C39" s="421"/>
      <c r="D39" s="453">
        <v>2.1430000000000001E-2</v>
      </c>
      <c r="E39" s="418">
        <v>50</v>
      </c>
      <c r="F39" s="420" t="s">
        <v>240</v>
      </c>
      <c r="G39" s="473">
        <v>25</v>
      </c>
      <c r="H39" s="473" t="s">
        <v>241</v>
      </c>
      <c r="I39" s="420">
        <v>50</v>
      </c>
      <c r="J39" s="420" t="s">
        <v>242</v>
      </c>
      <c r="K39" s="476">
        <v>50</v>
      </c>
      <c r="L39" s="420" t="s">
        <v>242</v>
      </c>
      <c r="M39" s="479">
        <v>25</v>
      </c>
      <c r="N39" s="473" t="s">
        <v>243</v>
      </c>
      <c r="O39" s="476">
        <v>50</v>
      </c>
      <c r="P39" s="487" t="s">
        <v>244</v>
      </c>
    </row>
    <row r="40" spans="1:16" s="12" customFormat="1" ht="24" customHeight="1" x14ac:dyDescent="0.15">
      <c r="A40" s="408"/>
      <c r="B40" s="411"/>
      <c r="C40" s="421"/>
      <c r="D40" s="454"/>
      <c r="E40" s="418"/>
      <c r="F40" s="420"/>
      <c r="G40" s="473"/>
      <c r="H40" s="473"/>
      <c r="I40" s="420"/>
      <c r="J40" s="420"/>
      <c r="K40" s="476"/>
      <c r="L40" s="420"/>
      <c r="M40" s="479"/>
      <c r="N40" s="473"/>
      <c r="O40" s="476"/>
      <c r="P40" s="487"/>
    </row>
    <row r="41" spans="1:16" s="12" customFormat="1" ht="24" customHeight="1" thickBot="1" x14ac:dyDescent="0.2">
      <c r="A41" s="409"/>
      <c r="B41" s="428"/>
      <c r="C41" s="422"/>
      <c r="D41" s="459"/>
      <c r="E41" s="451"/>
      <c r="F41" s="434"/>
      <c r="G41" s="474"/>
      <c r="H41" s="474"/>
      <c r="I41" s="434"/>
      <c r="J41" s="434"/>
      <c r="K41" s="481"/>
      <c r="L41" s="434"/>
      <c r="M41" s="485"/>
      <c r="N41" s="474"/>
      <c r="O41" s="481"/>
      <c r="P41" s="489"/>
    </row>
    <row r="42" spans="1:16" s="12" customFormat="1" ht="18" customHeight="1" x14ac:dyDescent="0.15">
      <c r="A42" s="408" t="s">
        <v>50</v>
      </c>
      <c r="B42" s="410" t="s">
        <v>51</v>
      </c>
      <c r="C42" s="421">
        <f>SUM(D42:D50)</f>
        <v>9.9989999999999996E-2</v>
      </c>
      <c r="D42" s="458">
        <v>3.3329999999999999E-2</v>
      </c>
      <c r="E42" s="417">
        <v>50</v>
      </c>
      <c r="F42" s="419" t="s">
        <v>245</v>
      </c>
      <c r="G42" s="472">
        <v>50</v>
      </c>
      <c r="H42" s="472" t="s">
        <v>246</v>
      </c>
      <c r="I42" s="419">
        <v>50</v>
      </c>
      <c r="J42" s="419" t="s">
        <v>247</v>
      </c>
      <c r="K42" s="477">
        <v>100</v>
      </c>
      <c r="L42" s="477" t="s">
        <v>248</v>
      </c>
      <c r="M42" s="478">
        <v>100</v>
      </c>
      <c r="N42" s="478" t="s">
        <v>249</v>
      </c>
      <c r="O42" s="477">
        <v>100</v>
      </c>
      <c r="P42" s="486" t="s">
        <v>250</v>
      </c>
    </row>
    <row r="43" spans="1:16" s="12" customFormat="1" ht="18" customHeight="1" x14ac:dyDescent="0.15">
      <c r="A43" s="408"/>
      <c r="B43" s="411"/>
      <c r="C43" s="421"/>
      <c r="D43" s="454"/>
      <c r="E43" s="418"/>
      <c r="F43" s="420"/>
      <c r="G43" s="473"/>
      <c r="H43" s="473"/>
      <c r="I43" s="420"/>
      <c r="J43" s="420"/>
      <c r="K43" s="476"/>
      <c r="L43" s="476"/>
      <c r="M43" s="479"/>
      <c r="N43" s="479"/>
      <c r="O43" s="476"/>
      <c r="P43" s="487"/>
    </row>
    <row r="44" spans="1:16" s="12" customFormat="1" ht="18" customHeight="1" thickBot="1" x14ac:dyDescent="0.2">
      <c r="A44" s="409"/>
      <c r="B44" s="412"/>
      <c r="C44" s="422"/>
      <c r="D44" s="455"/>
      <c r="E44" s="418"/>
      <c r="F44" s="420"/>
      <c r="G44" s="473"/>
      <c r="H44" s="473"/>
      <c r="I44" s="420"/>
      <c r="J44" s="420"/>
      <c r="K44" s="476"/>
      <c r="L44" s="476"/>
      <c r="M44" s="479"/>
      <c r="N44" s="479"/>
      <c r="O44" s="476"/>
      <c r="P44" s="487"/>
    </row>
    <row r="45" spans="1:16" s="12" customFormat="1" ht="18" customHeight="1" x14ac:dyDescent="0.15">
      <c r="A45" s="408"/>
      <c r="B45" s="416" t="s">
        <v>55</v>
      </c>
      <c r="C45" s="421"/>
      <c r="D45" s="453">
        <v>3.3329999999999999E-2</v>
      </c>
      <c r="E45" s="418">
        <v>50</v>
      </c>
      <c r="F45" s="420" t="s">
        <v>251</v>
      </c>
      <c r="G45" s="473">
        <v>75</v>
      </c>
      <c r="H45" s="473" t="s">
        <v>252</v>
      </c>
      <c r="I45" s="420">
        <v>50</v>
      </c>
      <c r="J45" s="420" t="s">
        <v>253</v>
      </c>
      <c r="K45" s="484">
        <v>75</v>
      </c>
      <c r="L45" s="484" t="s">
        <v>254</v>
      </c>
      <c r="M45" s="479">
        <v>50</v>
      </c>
      <c r="N45" s="479" t="s">
        <v>255</v>
      </c>
      <c r="O45" s="484">
        <v>75</v>
      </c>
      <c r="P45" s="488" t="s">
        <v>256</v>
      </c>
    </row>
    <row r="46" spans="1:16" s="12" customFormat="1" ht="18" customHeight="1" x14ac:dyDescent="0.15">
      <c r="A46" s="408"/>
      <c r="B46" s="411"/>
      <c r="C46" s="421"/>
      <c r="D46" s="454"/>
      <c r="E46" s="418"/>
      <c r="F46" s="420"/>
      <c r="G46" s="473"/>
      <c r="H46" s="473"/>
      <c r="I46" s="420"/>
      <c r="J46" s="420"/>
      <c r="K46" s="484"/>
      <c r="L46" s="484"/>
      <c r="M46" s="479"/>
      <c r="N46" s="479"/>
      <c r="O46" s="484"/>
      <c r="P46" s="488"/>
    </row>
    <row r="47" spans="1:16" s="12" customFormat="1" ht="18" customHeight="1" thickBot="1" x14ac:dyDescent="0.2">
      <c r="A47" s="409"/>
      <c r="B47" s="412"/>
      <c r="C47" s="422"/>
      <c r="D47" s="455"/>
      <c r="E47" s="418"/>
      <c r="F47" s="420"/>
      <c r="G47" s="473"/>
      <c r="H47" s="473"/>
      <c r="I47" s="420"/>
      <c r="J47" s="420"/>
      <c r="K47" s="484"/>
      <c r="L47" s="484"/>
      <c r="M47" s="479"/>
      <c r="N47" s="479"/>
      <c r="O47" s="484"/>
      <c r="P47" s="488"/>
    </row>
    <row r="48" spans="1:16" s="12" customFormat="1" ht="30" customHeight="1" x14ac:dyDescent="0.15">
      <c r="A48" s="408"/>
      <c r="B48" s="411" t="s">
        <v>60</v>
      </c>
      <c r="C48" s="421"/>
      <c r="D48" s="453">
        <v>3.3329999999999999E-2</v>
      </c>
      <c r="E48" s="418">
        <v>50</v>
      </c>
      <c r="F48" s="420" t="s">
        <v>257</v>
      </c>
      <c r="G48" s="473">
        <v>0</v>
      </c>
      <c r="H48" s="473" t="s">
        <v>692</v>
      </c>
      <c r="I48" s="420">
        <v>100</v>
      </c>
      <c r="J48" s="420" t="s">
        <v>258</v>
      </c>
      <c r="K48" s="476">
        <v>100</v>
      </c>
      <c r="L48" s="476" t="s">
        <v>258</v>
      </c>
      <c r="M48" s="479">
        <v>100</v>
      </c>
      <c r="N48" s="479" t="s">
        <v>259</v>
      </c>
      <c r="O48" s="476">
        <v>100</v>
      </c>
      <c r="P48" s="487" t="s">
        <v>260</v>
      </c>
    </row>
    <row r="49" spans="1:16" s="12" customFormat="1" ht="30" customHeight="1" x14ac:dyDescent="0.15">
      <c r="A49" s="408"/>
      <c r="B49" s="411"/>
      <c r="C49" s="421"/>
      <c r="D49" s="454"/>
      <c r="E49" s="418"/>
      <c r="F49" s="420"/>
      <c r="G49" s="473"/>
      <c r="H49" s="473"/>
      <c r="I49" s="420"/>
      <c r="J49" s="420"/>
      <c r="K49" s="476"/>
      <c r="L49" s="476"/>
      <c r="M49" s="479"/>
      <c r="N49" s="479"/>
      <c r="O49" s="476"/>
      <c r="P49" s="487"/>
    </row>
    <row r="50" spans="1:16" s="12" customFormat="1" ht="30" customHeight="1" thickBot="1" x14ac:dyDescent="0.2">
      <c r="A50" s="409"/>
      <c r="B50" s="428"/>
      <c r="C50" s="422"/>
      <c r="D50" s="459"/>
      <c r="E50" s="451"/>
      <c r="F50" s="434"/>
      <c r="G50" s="474"/>
      <c r="H50" s="474"/>
      <c r="I50" s="434"/>
      <c r="J50" s="434"/>
      <c r="K50" s="481"/>
      <c r="L50" s="481"/>
      <c r="M50" s="485"/>
      <c r="N50" s="485"/>
      <c r="O50" s="481"/>
      <c r="P50" s="489"/>
    </row>
    <row r="51" spans="1:16" s="12" customFormat="1" ht="18" customHeight="1" x14ac:dyDescent="0.15">
      <c r="A51" s="407" t="s">
        <v>65</v>
      </c>
      <c r="B51" s="410" t="s">
        <v>66</v>
      </c>
      <c r="C51" s="448">
        <f>SUM(D51:D62)</f>
        <v>0.1</v>
      </c>
      <c r="D51" s="458">
        <v>2.5000000000000001E-2</v>
      </c>
      <c r="E51" s="417">
        <v>50</v>
      </c>
      <c r="F51" s="419" t="s">
        <v>261</v>
      </c>
      <c r="G51" s="472">
        <v>50</v>
      </c>
      <c r="H51" s="472" t="s">
        <v>261</v>
      </c>
      <c r="I51" s="419">
        <v>50</v>
      </c>
      <c r="J51" s="419" t="s">
        <v>261</v>
      </c>
      <c r="K51" s="477">
        <v>50</v>
      </c>
      <c r="L51" s="477" t="s">
        <v>261</v>
      </c>
      <c r="M51" s="478">
        <v>50</v>
      </c>
      <c r="N51" s="478" t="s">
        <v>262</v>
      </c>
      <c r="O51" s="477">
        <v>50</v>
      </c>
      <c r="P51" s="486" t="s">
        <v>263</v>
      </c>
    </row>
    <row r="52" spans="1:16" s="12" customFormat="1" ht="18" customHeight="1" x14ac:dyDescent="0.15">
      <c r="A52" s="408"/>
      <c r="B52" s="411"/>
      <c r="C52" s="421"/>
      <c r="D52" s="454"/>
      <c r="E52" s="418"/>
      <c r="F52" s="420"/>
      <c r="G52" s="473"/>
      <c r="H52" s="473"/>
      <c r="I52" s="420"/>
      <c r="J52" s="420"/>
      <c r="K52" s="476"/>
      <c r="L52" s="476"/>
      <c r="M52" s="479"/>
      <c r="N52" s="479"/>
      <c r="O52" s="476"/>
      <c r="P52" s="487"/>
    </row>
    <row r="53" spans="1:16" s="12" customFormat="1" ht="18" customHeight="1" x14ac:dyDescent="0.15">
      <c r="A53" s="408"/>
      <c r="B53" s="412"/>
      <c r="C53" s="421"/>
      <c r="D53" s="455"/>
      <c r="E53" s="418"/>
      <c r="F53" s="420"/>
      <c r="G53" s="473"/>
      <c r="H53" s="473"/>
      <c r="I53" s="420"/>
      <c r="J53" s="420"/>
      <c r="K53" s="476"/>
      <c r="L53" s="476"/>
      <c r="M53" s="479"/>
      <c r="N53" s="479"/>
      <c r="O53" s="476"/>
      <c r="P53" s="487"/>
    </row>
    <row r="54" spans="1:16" s="12" customFormat="1" ht="32" customHeight="1" x14ac:dyDescent="0.15">
      <c r="A54" s="408"/>
      <c r="B54" s="416" t="s">
        <v>69</v>
      </c>
      <c r="C54" s="421"/>
      <c r="D54" s="453">
        <v>2.5000000000000001E-2</v>
      </c>
      <c r="E54" s="418">
        <v>100</v>
      </c>
      <c r="F54" s="420" t="s">
        <v>264</v>
      </c>
      <c r="G54" s="473">
        <v>50</v>
      </c>
      <c r="H54" s="473" t="s">
        <v>265</v>
      </c>
      <c r="I54" s="420">
        <v>100</v>
      </c>
      <c r="J54" s="420" t="s">
        <v>266</v>
      </c>
      <c r="K54" s="476">
        <v>100</v>
      </c>
      <c r="L54" s="420" t="s">
        <v>267</v>
      </c>
      <c r="M54" s="479">
        <v>100</v>
      </c>
      <c r="N54" s="473" t="s">
        <v>268</v>
      </c>
      <c r="O54" s="476">
        <v>100</v>
      </c>
      <c r="P54" s="427" t="s">
        <v>269</v>
      </c>
    </row>
    <row r="55" spans="1:16" s="12" customFormat="1" ht="32" customHeight="1" x14ac:dyDescent="0.15">
      <c r="A55" s="408"/>
      <c r="B55" s="411"/>
      <c r="C55" s="421"/>
      <c r="D55" s="454"/>
      <c r="E55" s="418"/>
      <c r="F55" s="420"/>
      <c r="G55" s="473"/>
      <c r="H55" s="473"/>
      <c r="I55" s="420"/>
      <c r="J55" s="420"/>
      <c r="K55" s="476"/>
      <c r="L55" s="420"/>
      <c r="M55" s="479"/>
      <c r="N55" s="473"/>
      <c r="O55" s="476"/>
      <c r="P55" s="427"/>
    </row>
    <row r="56" spans="1:16" s="12" customFormat="1" ht="32" customHeight="1" x14ac:dyDescent="0.15">
      <c r="A56" s="408"/>
      <c r="B56" s="412"/>
      <c r="C56" s="421"/>
      <c r="D56" s="455"/>
      <c r="E56" s="418"/>
      <c r="F56" s="420"/>
      <c r="G56" s="473"/>
      <c r="H56" s="473"/>
      <c r="I56" s="420"/>
      <c r="J56" s="420"/>
      <c r="K56" s="476"/>
      <c r="L56" s="420"/>
      <c r="M56" s="479"/>
      <c r="N56" s="473"/>
      <c r="O56" s="476"/>
      <c r="P56" s="427"/>
    </row>
    <row r="57" spans="1:16" s="12" customFormat="1" ht="28.25" customHeight="1" x14ac:dyDescent="0.15">
      <c r="A57" s="408"/>
      <c r="B57" s="416" t="s">
        <v>71</v>
      </c>
      <c r="C57" s="421"/>
      <c r="D57" s="453">
        <v>2.5000000000000001E-2</v>
      </c>
      <c r="E57" s="418">
        <v>50</v>
      </c>
      <c r="F57" s="420" t="s">
        <v>257</v>
      </c>
      <c r="G57" s="473">
        <v>0</v>
      </c>
      <c r="H57" s="473" t="s">
        <v>270</v>
      </c>
      <c r="I57" s="420">
        <v>100</v>
      </c>
      <c r="J57" s="420" t="s">
        <v>271</v>
      </c>
      <c r="K57" s="476">
        <v>100</v>
      </c>
      <c r="L57" s="476" t="s">
        <v>271</v>
      </c>
      <c r="M57" s="479">
        <v>100</v>
      </c>
      <c r="N57" s="479" t="s">
        <v>272</v>
      </c>
      <c r="O57" s="476">
        <v>100</v>
      </c>
      <c r="P57" s="487" t="s">
        <v>271</v>
      </c>
    </row>
    <row r="58" spans="1:16" s="12" customFormat="1" ht="28.25" customHeight="1" x14ac:dyDescent="0.15">
      <c r="A58" s="408"/>
      <c r="B58" s="411"/>
      <c r="C58" s="421"/>
      <c r="D58" s="454"/>
      <c r="E58" s="418"/>
      <c r="F58" s="420"/>
      <c r="G58" s="473"/>
      <c r="H58" s="473"/>
      <c r="I58" s="420"/>
      <c r="J58" s="420"/>
      <c r="K58" s="476"/>
      <c r="L58" s="476"/>
      <c r="M58" s="479"/>
      <c r="N58" s="479"/>
      <c r="O58" s="476"/>
      <c r="P58" s="487"/>
    </row>
    <row r="59" spans="1:16" s="12" customFormat="1" ht="28.25" customHeight="1" x14ac:dyDescent="0.15">
      <c r="A59" s="408"/>
      <c r="B59" s="412"/>
      <c r="C59" s="421"/>
      <c r="D59" s="455"/>
      <c r="E59" s="418"/>
      <c r="F59" s="420"/>
      <c r="G59" s="473"/>
      <c r="H59" s="473"/>
      <c r="I59" s="420"/>
      <c r="J59" s="420"/>
      <c r="K59" s="476"/>
      <c r="L59" s="476"/>
      <c r="M59" s="479"/>
      <c r="N59" s="479"/>
      <c r="O59" s="476"/>
      <c r="P59" s="487"/>
    </row>
    <row r="60" spans="1:16" s="12" customFormat="1" ht="24.5" customHeight="1" x14ac:dyDescent="0.15">
      <c r="A60" s="408"/>
      <c r="B60" s="411" t="s">
        <v>75</v>
      </c>
      <c r="C60" s="421"/>
      <c r="D60" s="453">
        <v>2.5000000000000001E-2</v>
      </c>
      <c r="E60" s="418">
        <v>50</v>
      </c>
      <c r="F60" s="420" t="s">
        <v>273</v>
      </c>
      <c r="G60" s="473">
        <v>50</v>
      </c>
      <c r="H60" s="473" t="s">
        <v>274</v>
      </c>
      <c r="I60" s="420">
        <v>50</v>
      </c>
      <c r="J60" s="420" t="s">
        <v>275</v>
      </c>
      <c r="K60" s="476">
        <v>50</v>
      </c>
      <c r="L60" s="476" t="s">
        <v>275</v>
      </c>
      <c r="M60" s="479">
        <v>50</v>
      </c>
      <c r="N60" s="479" t="s">
        <v>274</v>
      </c>
      <c r="O60" s="476">
        <v>50</v>
      </c>
      <c r="P60" s="487" t="s">
        <v>691</v>
      </c>
    </row>
    <row r="61" spans="1:16" s="12" customFormat="1" ht="24.5" customHeight="1" x14ac:dyDescent="0.15">
      <c r="A61" s="408"/>
      <c r="B61" s="411"/>
      <c r="C61" s="421"/>
      <c r="D61" s="454"/>
      <c r="E61" s="418"/>
      <c r="F61" s="420"/>
      <c r="G61" s="473"/>
      <c r="H61" s="473"/>
      <c r="I61" s="420"/>
      <c r="J61" s="420"/>
      <c r="K61" s="476"/>
      <c r="L61" s="476"/>
      <c r="M61" s="479"/>
      <c r="N61" s="479"/>
      <c r="O61" s="476"/>
      <c r="P61" s="487"/>
    </row>
    <row r="62" spans="1:16" s="12" customFormat="1" ht="24.5" customHeight="1" thickBot="1" x14ac:dyDescent="0.2">
      <c r="A62" s="409"/>
      <c r="B62" s="428"/>
      <c r="C62" s="422"/>
      <c r="D62" s="459"/>
      <c r="E62" s="451"/>
      <c r="F62" s="434"/>
      <c r="G62" s="474"/>
      <c r="H62" s="474"/>
      <c r="I62" s="434"/>
      <c r="J62" s="434"/>
      <c r="K62" s="481"/>
      <c r="L62" s="481"/>
      <c r="M62" s="485"/>
      <c r="N62" s="485"/>
      <c r="O62" s="481"/>
      <c r="P62" s="489"/>
    </row>
    <row r="63" spans="1:16" s="12" customFormat="1" ht="25.25" customHeight="1" x14ac:dyDescent="0.15">
      <c r="A63" s="407" t="s">
        <v>137</v>
      </c>
      <c r="B63" s="410" t="s">
        <v>78</v>
      </c>
      <c r="C63" s="448">
        <f>SUM(D63:D74)</f>
        <v>0.05</v>
      </c>
      <c r="D63" s="458">
        <v>1.2500000000000001E-2</v>
      </c>
      <c r="E63" s="417">
        <v>0</v>
      </c>
      <c r="F63" s="419" t="s">
        <v>276</v>
      </c>
      <c r="G63" s="472">
        <v>50</v>
      </c>
      <c r="H63" s="478" t="s">
        <v>277</v>
      </c>
      <c r="I63" s="419">
        <v>100</v>
      </c>
      <c r="J63" s="419" t="s">
        <v>278</v>
      </c>
      <c r="K63" s="477">
        <v>0</v>
      </c>
      <c r="L63" s="477" t="s">
        <v>279</v>
      </c>
      <c r="M63" s="478">
        <v>0</v>
      </c>
      <c r="N63" s="478" t="s">
        <v>280</v>
      </c>
      <c r="O63" s="491">
        <v>0</v>
      </c>
      <c r="P63" s="492" t="s">
        <v>281</v>
      </c>
    </row>
    <row r="64" spans="1:16" s="12" customFormat="1" ht="25.25" customHeight="1" x14ac:dyDescent="0.15">
      <c r="A64" s="408"/>
      <c r="B64" s="411"/>
      <c r="C64" s="421"/>
      <c r="D64" s="454"/>
      <c r="E64" s="418"/>
      <c r="F64" s="420"/>
      <c r="G64" s="473"/>
      <c r="H64" s="479"/>
      <c r="I64" s="420"/>
      <c r="J64" s="420"/>
      <c r="K64" s="476"/>
      <c r="L64" s="476"/>
      <c r="M64" s="479"/>
      <c r="N64" s="479"/>
      <c r="O64" s="484"/>
      <c r="P64" s="488"/>
    </row>
    <row r="65" spans="1:16" s="12" customFormat="1" ht="46.25" customHeight="1" x14ac:dyDescent="0.15">
      <c r="A65" s="408"/>
      <c r="B65" s="412"/>
      <c r="C65" s="421"/>
      <c r="D65" s="455"/>
      <c r="E65" s="418"/>
      <c r="F65" s="420"/>
      <c r="G65" s="473"/>
      <c r="H65" s="479"/>
      <c r="I65" s="420"/>
      <c r="J65" s="420"/>
      <c r="K65" s="476"/>
      <c r="L65" s="476"/>
      <c r="M65" s="479"/>
      <c r="N65" s="479"/>
      <c r="O65" s="484"/>
      <c r="P65" s="488"/>
    </row>
    <row r="66" spans="1:16" s="12" customFormat="1" ht="25.25" customHeight="1" x14ac:dyDescent="0.15">
      <c r="A66" s="408"/>
      <c r="B66" s="416" t="s">
        <v>81</v>
      </c>
      <c r="C66" s="421"/>
      <c r="D66" s="453">
        <v>1.2500000000000001E-2</v>
      </c>
      <c r="E66" s="418">
        <v>0</v>
      </c>
      <c r="F66" s="420" t="s">
        <v>694</v>
      </c>
      <c r="G66" s="473">
        <v>0</v>
      </c>
      <c r="H66" s="473" t="s">
        <v>282</v>
      </c>
      <c r="I66" s="420">
        <v>50</v>
      </c>
      <c r="J66" s="420" t="s">
        <v>283</v>
      </c>
      <c r="K66" s="476">
        <v>50</v>
      </c>
      <c r="L66" s="476" t="s">
        <v>284</v>
      </c>
      <c r="M66" s="479">
        <v>0</v>
      </c>
      <c r="N66" s="479" t="s">
        <v>285</v>
      </c>
      <c r="O66" s="476">
        <v>50</v>
      </c>
      <c r="P66" s="487" t="s">
        <v>286</v>
      </c>
    </row>
    <row r="67" spans="1:16" s="12" customFormat="1" ht="25.25" customHeight="1" x14ac:dyDescent="0.15">
      <c r="A67" s="408"/>
      <c r="B67" s="411"/>
      <c r="C67" s="421"/>
      <c r="D67" s="454"/>
      <c r="E67" s="418"/>
      <c r="F67" s="420"/>
      <c r="G67" s="473"/>
      <c r="H67" s="473"/>
      <c r="I67" s="420"/>
      <c r="J67" s="420"/>
      <c r="K67" s="476"/>
      <c r="L67" s="476"/>
      <c r="M67" s="479"/>
      <c r="N67" s="479"/>
      <c r="O67" s="476"/>
      <c r="P67" s="487"/>
    </row>
    <row r="68" spans="1:16" s="12" customFormat="1" ht="25.25" customHeight="1" x14ac:dyDescent="0.15">
      <c r="A68" s="408"/>
      <c r="B68" s="412"/>
      <c r="C68" s="421"/>
      <c r="D68" s="455"/>
      <c r="E68" s="418"/>
      <c r="F68" s="420"/>
      <c r="G68" s="473"/>
      <c r="H68" s="473"/>
      <c r="I68" s="420"/>
      <c r="J68" s="420"/>
      <c r="K68" s="476"/>
      <c r="L68" s="476"/>
      <c r="M68" s="479"/>
      <c r="N68" s="479"/>
      <c r="O68" s="476"/>
      <c r="P68" s="487"/>
    </row>
    <row r="69" spans="1:16" s="12" customFormat="1" ht="25.25" customHeight="1" x14ac:dyDescent="0.15">
      <c r="A69" s="408"/>
      <c r="B69" s="416" t="s">
        <v>85</v>
      </c>
      <c r="C69" s="421"/>
      <c r="D69" s="453">
        <v>1.2500000000000001E-2</v>
      </c>
      <c r="E69" s="418">
        <v>50</v>
      </c>
      <c r="F69" s="420" t="s">
        <v>287</v>
      </c>
      <c r="G69" s="473">
        <v>50</v>
      </c>
      <c r="H69" s="473" t="s">
        <v>287</v>
      </c>
      <c r="I69" s="420">
        <v>50</v>
      </c>
      <c r="J69" s="420" t="s">
        <v>287</v>
      </c>
      <c r="K69" s="476">
        <v>50</v>
      </c>
      <c r="L69" s="476" t="s">
        <v>288</v>
      </c>
      <c r="M69" s="479">
        <v>0</v>
      </c>
      <c r="N69" s="479" t="s">
        <v>289</v>
      </c>
      <c r="O69" s="476">
        <v>50</v>
      </c>
      <c r="P69" s="427" t="s">
        <v>290</v>
      </c>
    </row>
    <row r="70" spans="1:16" s="12" customFormat="1" ht="25.25" customHeight="1" x14ac:dyDescent="0.15">
      <c r="A70" s="408"/>
      <c r="B70" s="411"/>
      <c r="C70" s="421"/>
      <c r="D70" s="454"/>
      <c r="E70" s="418"/>
      <c r="F70" s="420"/>
      <c r="G70" s="473"/>
      <c r="H70" s="473"/>
      <c r="I70" s="420"/>
      <c r="J70" s="420"/>
      <c r="K70" s="476"/>
      <c r="L70" s="476"/>
      <c r="M70" s="479"/>
      <c r="N70" s="479"/>
      <c r="O70" s="476"/>
      <c r="P70" s="427"/>
    </row>
    <row r="71" spans="1:16" s="12" customFormat="1" ht="55.25" customHeight="1" x14ac:dyDescent="0.15">
      <c r="A71" s="408"/>
      <c r="B71" s="412"/>
      <c r="C71" s="421"/>
      <c r="D71" s="455"/>
      <c r="E71" s="418"/>
      <c r="F71" s="420"/>
      <c r="G71" s="473"/>
      <c r="H71" s="473"/>
      <c r="I71" s="420"/>
      <c r="J71" s="420"/>
      <c r="K71" s="476"/>
      <c r="L71" s="476"/>
      <c r="M71" s="479"/>
      <c r="N71" s="479"/>
      <c r="O71" s="476"/>
      <c r="P71" s="427"/>
    </row>
    <row r="72" spans="1:16" s="12" customFormat="1" ht="18" customHeight="1" x14ac:dyDescent="0.15">
      <c r="A72" s="408"/>
      <c r="B72" s="411" t="s">
        <v>88</v>
      </c>
      <c r="C72" s="421"/>
      <c r="D72" s="453">
        <v>1.2500000000000001E-2</v>
      </c>
      <c r="E72" s="418">
        <v>50</v>
      </c>
      <c r="F72" s="420" t="s">
        <v>291</v>
      </c>
      <c r="G72" s="473">
        <v>50</v>
      </c>
      <c r="H72" s="473" t="s">
        <v>291</v>
      </c>
      <c r="I72" s="420">
        <v>100</v>
      </c>
      <c r="J72" s="420" t="s">
        <v>292</v>
      </c>
      <c r="K72" s="476">
        <v>50</v>
      </c>
      <c r="L72" s="476" t="s">
        <v>291</v>
      </c>
      <c r="M72" s="479">
        <v>50</v>
      </c>
      <c r="N72" s="479" t="s">
        <v>291</v>
      </c>
      <c r="O72" s="476">
        <v>50</v>
      </c>
      <c r="P72" s="487" t="s">
        <v>291</v>
      </c>
    </row>
    <row r="73" spans="1:16" s="12" customFormat="1" ht="18" customHeight="1" x14ac:dyDescent="0.15">
      <c r="A73" s="408"/>
      <c r="B73" s="411"/>
      <c r="C73" s="421"/>
      <c r="D73" s="454"/>
      <c r="E73" s="418"/>
      <c r="F73" s="420"/>
      <c r="G73" s="473"/>
      <c r="H73" s="473"/>
      <c r="I73" s="420"/>
      <c r="J73" s="420"/>
      <c r="K73" s="476"/>
      <c r="L73" s="476"/>
      <c r="M73" s="479"/>
      <c r="N73" s="479"/>
      <c r="O73" s="476"/>
      <c r="P73" s="487"/>
    </row>
    <row r="74" spans="1:16" s="12" customFormat="1" ht="18" customHeight="1" thickBot="1" x14ac:dyDescent="0.2">
      <c r="A74" s="409"/>
      <c r="B74" s="428"/>
      <c r="C74" s="422"/>
      <c r="D74" s="459"/>
      <c r="E74" s="451"/>
      <c r="F74" s="434"/>
      <c r="G74" s="474"/>
      <c r="H74" s="474"/>
      <c r="I74" s="434"/>
      <c r="J74" s="434"/>
      <c r="K74" s="481"/>
      <c r="L74" s="481"/>
      <c r="M74" s="485"/>
      <c r="N74" s="485"/>
      <c r="O74" s="481"/>
      <c r="P74" s="489"/>
    </row>
    <row r="75" spans="1:16" s="12" customFormat="1" ht="21.75" customHeight="1" x14ac:dyDescent="0.15">
      <c r="A75" s="408" t="s">
        <v>90</v>
      </c>
      <c r="B75" s="410" t="s">
        <v>91</v>
      </c>
      <c r="C75" s="446">
        <f>SUM(D75:D80)</f>
        <v>0.1</v>
      </c>
      <c r="D75" s="458">
        <v>0.05</v>
      </c>
      <c r="E75" s="417">
        <v>50</v>
      </c>
      <c r="F75" s="419" t="s">
        <v>293</v>
      </c>
      <c r="G75" s="472">
        <v>50</v>
      </c>
      <c r="H75" s="472" t="s">
        <v>294</v>
      </c>
      <c r="I75" s="419">
        <v>100</v>
      </c>
      <c r="J75" s="419" t="s">
        <v>295</v>
      </c>
      <c r="K75" s="477">
        <v>50</v>
      </c>
      <c r="L75" s="477" t="s">
        <v>296</v>
      </c>
      <c r="M75" s="478">
        <v>0</v>
      </c>
      <c r="N75" s="478" t="s">
        <v>297</v>
      </c>
      <c r="O75" s="477">
        <v>100</v>
      </c>
      <c r="P75" s="486" t="s">
        <v>298</v>
      </c>
    </row>
    <row r="76" spans="1:16" s="12" customFormat="1" ht="21.75" customHeight="1" x14ac:dyDescent="0.15">
      <c r="A76" s="408"/>
      <c r="B76" s="411"/>
      <c r="C76" s="446"/>
      <c r="D76" s="454"/>
      <c r="E76" s="418"/>
      <c r="F76" s="420"/>
      <c r="G76" s="473"/>
      <c r="H76" s="473"/>
      <c r="I76" s="420"/>
      <c r="J76" s="420"/>
      <c r="K76" s="476"/>
      <c r="L76" s="476"/>
      <c r="M76" s="479"/>
      <c r="N76" s="479"/>
      <c r="O76" s="476"/>
      <c r="P76" s="487"/>
    </row>
    <row r="77" spans="1:16" s="12" customFormat="1" ht="65" customHeight="1" thickBot="1" x14ac:dyDescent="0.2">
      <c r="A77" s="409"/>
      <c r="B77" s="412"/>
      <c r="C77" s="447"/>
      <c r="D77" s="455"/>
      <c r="E77" s="418"/>
      <c r="F77" s="420"/>
      <c r="G77" s="473"/>
      <c r="H77" s="473"/>
      <c r="I77" s="420"/>
      <c r="J77" s="420"/>
      <c r="K77" s="476"/>
      <c r="L77" s="476"/>
      <c r="M77" s="479"/>
      <c r="N77" s="479"/>
      <c r="O77" s="476"/>
      <c r="P77" s="487"/>
    </row>
    <row r="78" spans="1:16" s="12" customFormat="1" ht="22.25" customHeight="1" x14ac:dyDescent="0.15">
      <c r="A78" s="408"/>
      <c r="B78" s="411" t="s">
        <v>94</v>
      </c>
      <c r="C78" s="446"/>
      <c r="D78" s="453">
        <v>0.05</v>
      </c>
      <c r="E78" s="418">
        <v>100</v>
      </c>
      <c r="F78" s="420" t="s">
        <v>299</v>
      </c>
      <c r="G78" s="473">
        <v>100</v>
      </c>
      <c r="H78" s="473" t="s">
        <v>300</v>
      </c>
      <c r="I78" s="420">
        <v>50</v>
      </c>
      <c r="J78" s="420" t="s">
        <v>301</v>
      </c>
      <c r="K78" s="476">
        <v>100</v>
      </c>
      <c r="L78" s="476" t="s">
        <v>302</v>
      </c>
      <c r="M78" s="479">
        <v>50</v>
      </c>
      <c r="N78" s="473" t="s">
        <v>303</v>
      </c>
      <c r="O78" s="484">
        <v>100</v>
      </c>
      <c r="P78" s="490" t="s">
        <v>304</v>
      </c>
    </row>
    <row r="79" spans="1:16" s="12" customFormat="1" ht="22.25" customHeight="1" x14ac:dyDescent="0.15">
      <c r="A79" s="408"/>
      <c r="B79" s="411"/>
      <c r="C79" s="446"/>
      <c r="D79" s="454"/>
      <c r="E79" s="418"/>
      <c r="F79" s="420"/>
      <c r="G79" s="473"/>
      <c r="H79" s="473"/>
      <c r="I79" s="420"/>
      <c r="J79" s="420"/>
      <c r="K79" s="476"/>
      <c r="L79" s="476"/>
      <c r="M79" s="479"/>
      <c r="N79" s="473"/>
      <c r="O79" s="484"/>
      <c r="P79" s="490"/>
    </row>
    <row r="80" spans="1:16" s="12" customFormat="1" ht="42" customHeight="1" thickBot="1" x14ac:dyDescent="0.2">
      <c r="A80" s="409"/>
      <c r="B80" s="428"/>
      <c r="C80" s="447"/>
      <c r="D80" s="459"/>
      <c r="E80" s="451"/>
      <c r="F80" s="434"/>
      <c r="G80" s="474"/>
      <c r="H80" s="474"/>
      <c r="I80" s="434"/>
      <c r="J80" s="434"/>
      <c r="K80" s="481"/>
      <c r="L80" s="481"/>
      <c r="M80" s="485"/>
      <c r="N80" s="474"/>
      <c r="O80" s="493"/>
      <c r="P80" s="494"/>
    </row>
    <row r="81" spans="1:16" s="12" customFormat="1" ht="21.75" customHeight="1" x14ac:dyDescent="0.15">
      <c r="A81" s="408" t="s">
        <v>97</v>
      </c>
      <c r="B81" s="410" t="s">
        <v>98</v>
      </c>
      <c r="C81" s="446">
        <f>SUM(D81:D89)</f>
        <v>0.1</v>
      </c>
      <c r="D81" s="454">
        <v>0.04</v>
      </c>
      <c r="E81" s="417">
        <v>100</v>
      </c>
      <c r="F81" s="419" t="s">
        <v>305</v>
      </c>
      <c r="G81" s="472">
        <v>50</v>
      </c>
      <c r="H81" s="472" t="s">
        <v>306</v>
      </c>
      <c r="I81" s="419">
        <v>100</v>
      </c>
      <c r="J81" s="419" t="s">
        <v>307</v>
      </c>
      <c r="K81" s="477">
        <v>100</v>
      </c>
      <c r="L81" s="477" t="s">
        <v>308</v>
      </c>
      <c r="M81" s="478">
        <v>50</v>
      </c>
      <c r="N81" s="478" t="s">
        <v>309</v>
      </c>
      <c r="O81" s="477">
        <v>100</v>
      </c>
      <c r="P81" s="486" t="s">
        <v>310</v>
      </c>
    </row>
    <row r="82" spans="1:16" s="12" customFormat="1" ht="21.75" customHeight="1" x14ac:dyDescent="0.15">
      <c r="A82" s="408"/>
      <c r="B82" s="411"/>
      <c r="C82" s="446"/>
      <c r="D82" s="454"/>
      <c r="E82" s="418"/>
      <c r="F82" s="420"/>
      <c r="G82" s="473"/>
      <c r="H82" s="473"/>
      <c r="I82" s="420"/>
      <c r="J82" s="420"/>
      <c r="K82" s="476"/>
      <c r="L82" s="476"/>
      <c r="M82" s="479"/>
      <c r="N82" s="479"/>
      <c r="O82" s="476"/>
      <c r="P82" s="487"/>
    </row>
    <row r="83" spans="1:16" s="12" customFormat="1" ht="44" customHeight="1" thickBot="1" x14ac:dyDescent="0.2">
      <c r="A83" s="409"/>
      <c r="B83" s="412"/>
      <c r="C83" s="447"/>
      <c r="D83" s="455"/>
      <c r="E83" s="418"/>
      <c r="F83" s="420"/>
      <c r="G83" s="473"/>
      <c r="H83" s="473"/>
      <c r="I83" s="420"/>
      <c r="J83" s="420"/>
      <c r="K83" s="476"/>
      <c r="L83" s="476"/>
      <c r="M83" s="479"/>
      <c r="N83" s="479"/>
      <c r="O83" s="476"/>
      <c r="P83" s="487"/>
    </row>
    <row r="84" spans="1:16" s="12" customFormat="1" ht="39" customHeight="1" x14ac:dyDescent="0.15">
      <c r="A84" s="408"/>
      <c r="B84" s="416" t="s">
        <v>101</v>
      </c>
      <c r="C84" s="446"/>
      <c r="D84" s="453">
        <v>0.04</v>
      </c>
      <c r="E84" s="418">
        <v>100</v>
      </c>
      <c r="F84" s="420" t="s">
        <v>311</v>
      </c>
      <c r="G84" s="473">
        <v>0</v>
      </c>
      <c r="H84" s="473" t="s">
        <v>312</v>
      </c>
      <c r="I84" s="420">
        <v>100</v>
      </c>
      <c r="J84" s="420" t="s">
        <v>313</v>
      </c>
      <c r="K84" s="476">
        <v>100</v>
      </c>
      <c r="L84" s="476" t="s">
        <v>313</v>
      </c>
      <c r="M84" s="479">
        <v>50</v>
      </c>
      <c r="N84" s="479" t="s">
        <v>314</v>
      </c>
      <c r="O84" s="476">
        <v>100</v>
      </c>
      <c r="P84" s="487" t="s">
        <v>690</v>
      </c>
    </row>
    <row r="85" spans="1:16" s="12" customFormat="1" ht="39" customHeight="1" x14ac:dyDescent="0.15">
      <c r="A85" s="408"/>
      <c r="B85" s="411"/>
      <c r="C85" s="446"/>
      <c r="D85" s="454"/>
      <c r="E85" s="418"/>
      <c r="F85" s="420"/>
      <c r="G85" s="473"/>
      <c r="H85" s="473"/>
      <c r="I85" s="420"/>
      <c r="J85" s="420"/>
      <c r="K85" s="476"/>
      <c r="L85" s="476"/>
      <c r="M85" s="479"/>
      <c r="N85" s="479"/>
      <c r="O85" s="476"/>
      <c r="P85" s="487"/>
    </row>
    <row r="86" spans="1:16" s="12" customFormat="1" ht="39" customHeight="1" thickBot="1" x14ac:dyDescent="0.2">
      <c r="A86" s="409"/>
      <c r="B86" s="412"/>
      <c r="C86" s="447"/>
      <c r="D86" s="455"/>
      <c r="E86" s="418"/>
      <c r="F86" s="420"/>
      <c r="G86" s="473"/>
      <c r="H86" s="473"/>
      <c r="I86" s="420"/>
      <c r="J86" s="420"/>
      <c r="K86" s="476"/>
      <c r="L86" s="476"/>
      <c r="M86" s="479"/>
      <c r="N86" s="479"/>
      <c r="O86" s="476"/>
      <c r="P86" s="487"/>
    </row>
    <row r="87" spans="1:16" s="12" customFormat="1" ht="18" customHeight="1" x14ac:dyDescent="0.15">
      <c r="A87" s="408"/>
      <c r="B87" s="411" t="s">
        <v>103</v>
      </c>
      <c r="C87" s="446"/>
      <c r="D87" s="453">
        <v>0.02</v>
      </c>
      <c r="E87" s="418">
        <v>100</v>
      </c>
      <c r="F87" s="420" t="s">
        <v>315</v>
      </c>
      <c r="G87" s="473">
        <v>100</v>
      </c>
      <c r="H87" s="473" t="s">
        <v>315</v>
      </c>
      <c r="I87" s="420">
        <v>100</v>
      </c>
      <c r="J87" s="420" t="s">
        <v>315</v>
      </c>
      <c r="K87" s="476">
        <v>100</v>
      </c>
      <c r="L87" s="476" t="s">
        <v>315</v>
      </c>
      <c r="M87" s="479">
        <v>100</v>
      </c>
      <c r="N87" s="479" t="s">
        <v>315</v>
      </c>
      <c r="O87" s="476">
        <v>100</v>
      </c>
      <c r="P87" s="487" t="s">
        <v>315</v>
      </c>
    </row>
    <row r="88" spans="1:16" s="12" customFormat="1" ht="18" customHeight="1" x14ac:dyDescent="0.15">
      <c r="A88" s="408"/>
      <c r="B88" s="411"/>
      <c r="C88" s="446"/>
      <c r="D88" s="454"/>
      <c r="E88" s="418"/>
      <c r="F88" s="420"/>
      <c r="G88" s="473"/>
      <c r="H88" s="473"/>
      <c r="I88" s="420"/>
      <c r="J88" s="420"/>
      <c r="K88" s="476"/>
      <c r="L88" s="476"/>
      <c r="M88" s="479"/>
      <c r="N88" s="479"/>
      <c r="O88" s="476"/>
      <c r="P88" s="487"/>
    </row>
    <row r="89" spans="1:16" s="12" customFormat="1" ht="18" customHeight="1" thickBot="1" x14ac:dyDescent="0.2">
      <c r="A89" s="409"/>
      <c r="B89" s="428"/>
      <c r="C89" s="447"/>
      <c r="D89" s="459"/>
      <c r="E89" s="451"/>
      <c r="F89" s="434"/>
      <c r="G89" s="474"/>
      <c r="H89" s="474"/>
      <c r="I89" s="434"/>
      <c r="J89" s="434"/>
      <c r="K89" s="481"/>
      <c r="L89" s="481"/>
      <c r="M89" s="485"/>
      <c r="N89" s="485"/>
      <c r="O89" s="481"/>
      <c r="P89" s="489"/>
    </row>
    <row r="90" spans="1:16" s="12" customFormat="1" ht="36.5" customHeight="1" x14ac:dyDescent="0.15">
      <c r="A90" s="408" t="s">
        <v>105</v>
      </c>
      <c r="B90" s="410" t="s">
        <v>175</v>
      </c>
      <c r="C90" s="421">
        <f>SUM(D90:D101)</f>
        <v>0.1</v>
      </c>
      <c r="D90" s="454">
        <v>2.5000000000000001E-2</v>
      </c>
      <c r="E90" s="417">
        <v>50</v>
      </c>
      <c r="F90" s="419" t="s">
        <v>316</v>
      </c>
      <c r="G90" s="472">
        <v>50</v>
      </c>
      <c r="H90" s="472" t="s">
        <v>317</v>
      </c>
      <c r="I90" s="419">
        <v>100</v>
      </c>
      <c r="J90" s="419" t="s">
        <v>318</v>
      </c>
      <c r="K90" s="477">
        <v>50</v>
      </c>
      <c r="L90" s="477" t="s">
        <v>319</v>
      </c>
      <c r="M90" s="478">
        <v>50</v>
      </c>
      <c r="N90" s="478" t="s">
        <v>317</v>
      </c>
      <c r="O90" s="477">
        <v>50</v>
      </c>
      <c r="P90" s="486" t="s">
        <v>320</v>
      </c>
    </row>
    <row r="91" spans="1:16" s="12" customFormat="1" ht="36.5" customHeight="1" x14ac:dyDescent="0.15">
      <c r="A91" s="408"/>
      <c r="B91" s="411"/>
      <c r="C91" s="421"/>
      <c r="D91" s="454"/>
      <c r="E91" s="418"/>
      <c r="F91" s="420"/>
      <c r="G91" s="473"/>
      <c r="H91" s="473"/>
      <c r="I91" s="420"/>
      <c r="J91" s="420"/>
      <c r="K91" s="476"/>
      <c r="L91" s="476"/>
      <c r="M91" s="479"/>
      <c r="N91" s="479"/>
      <c r="O91" s="476"/>
      <c r="P91" s="487"/>
    </row>
    <row r="92" spans="1:16" s="12" customFormat="1" ht="36.5" customHeight="1" thickBot="1" x14ac:dyDescent="0.2">
      <c r="A92" s="409"/>
      <c r="B92" s="412"/>
      <c r="C92" s="422"/>
      <c r="D92" s="455"/>
      <c r="E92" s="418"/>
      <c r="F92" s="420"/>
      <c r="G92" s="473"/>
      <c r="H92" s="473"/>
      <c r="I92" s="420"/>
      <c r="J92" s="420"/>
      <c r="K92" s="476"/>
      <c r="L92" s="476"/>
      <c r="M92" s="479"/>
      <c r="N92" s="479"/>
      <c r="O92" s="476"/>
      <c r="P92" s="487"/>
    </row>
    <row r="93" spans="1:16" s="12" customFormat="1" ht="18" customHeight="1" x14ac:dyDescent="0.15">
      <c r="A93" s="408"/>
      <c r="B93" s="416" t="s">
        <v>110</v>
      </c>
      <c r="C93" s="421"/>
      <c r="D93" s="453">
        <v>2.5000000000000001E-2</v>
      </c>
      <c r="E93" s="418">
        <v>50</v>
      </c>
      <c r="F93" s="420" t="s">
        <v>695</v>
      </c>
      <c r="G93" s="473">
        <v>50</v>
      </c>
      <c r="H93" s="473" t="s">
        <v>321</v>
      </c>
      <c r="I93" s="420">
        <v>100</v>
      </c>
      <c r="J93" s="420" t="s">
        <v>322</v>
      </c>
      <c r="K93" s="476">
        <v>100</v>
      </c>
      <c r="L93" s="476" t="s">
        <v>323</v>
      </c>
      <c r="M93" s="479">
        <v>50</v>
      </c>
      <c r="N93" s="479" t="s">
        <v>321</v>
      </c>
      <c r="O93" s="484">
        <v>100</v>
      </c>
      <c r="P93" s="488" t="s">
        <v>324</v>
      </c>
    </row>
    <row r="94" spans="1:16" s="12" customFormat="1" ht="18" customHeight="1" x14ac:dyDescent="0.15">
      <c r="A94" s="408"/>
      <c r="B94" s="411"/>
      <c r="C94" s="421"/>
      <c r="D94" s="454"/>
      <c r="E94" s="418"/>
      <c r="F94" s="420"/>
      <c r="G94" s="473"/>
      <c r="H94" s="473"/>
      <c r="I94" s="420"/>
      <c r="J94" s="420"/>
      <c r="K94" s="476"/>
      <c r="L94" s="476"/>
      <c r="M94" s="479"/>
      <c r="N94" s="479"/>
      <c r="O94" s="484"/>
      <c r="P94" s="488"/>
    </row>
    <row r="95" spans="1:16" s="12" customFormat="1" ht="67.25" customHeight="1" thickBot="1" x14ac:dyDescent="0.2">
      <c r="A95" s="409"/>
      <c r="B95" s="412"/>
      <c r="C95" s="422"/>
      <c r="D95" s="455"/>
      <c r="E95" s="418"/>
      <c r="F95" s="420"/>
      <c r="G95" s="473"/>
      <c r="H95" s="473"/>
      <c r="I95" s="420"/>
      <c r="J95" s="420"/>
      <c r="K95" s="476"/>
      <c r="L95" s="476"/>
      <c r="M95" s="479"/>
      <c r="N95" s="479"/>
      <c r="O95" s="484"/>
      <c r="P95" s="488"/>
    </row>
    <row r="96" spans="1:16" s="12" customFormat="1" ht="24.75" customHeight="1" x14ac:dyDescent="0.15">
      <c r="A96" s="408"/>
      <c r="B96" s="411" t="s">
        <v>112</v>
      </c>
      <c r="C96" s="421"/>
      <c r="D96" s="453">
        <v>2.5000000000000001E-2</v>
      </c>
      <c r="E96" s="418">
        <v>100</v>
      </c>
      <c r="F96" s="420" t="s">
        <v>325</v>
      </c>
      <c r="G96" s="473">
        <v>100</v>
      </c>
      <c r="H96" s="473" t="s">
        <v>325</v>
      </c>
      <c r="I96" s="420">
        <v>100</v>
      </c>
      <c r="J96" s="476" t="s">
        <v>326</v>
      </c>
      <c r="K96" s="420">
        <v>100</v>
      </c>
      <c r="L96" s="420" t="s">
        <v>326</v>
      </c>
      <c r="M96" s="473">
        <v>100</v>
      </c>
      <c r="N96" s="473" t="s">
        <v>325</v>
      </c>
      <c r="O96" s="420">
        <v>100</v>
      </c>
      <c r="P96" s="427" t="s">
        <v>326</v>
      </c>
    </row>
    <row r="97" spans="1:16" s="12" customFormat="1" ht="24.75" customHeight="1" x14ac:dyDescent="0.15">
      <c r="A97" s="408"/>
      <c r="B97" s="411"/>
      <c r="C97" s="421"/>
      <c r="D97" s="454"/>
      <c r="E97" s="418"/>
      <c r="F97" s="420"/>
      <c r="G97" s="473"/>
      <c r="H97" s="473"/>
      <c r="I97" s="420"/>
      <c r="J97" s="476"/>
      <c r="K97" s="420"/>
      <c r="L97" s="420"/>
      <c r="M97" s="473"/>
      <c r="N97" s="473"/>
      <c r="O97" s="420"/>
      <c r="P97" s="427"/>
    </row>
    <row r="98" spans="1:16" s="12" customFormat="1" ht="57" customHeight="1" thickBot="1" x14ac:dyDescent="0.2">
      <c r="A98" s="409"/>
      <c r="B98" s="412"/>
      <c r="C98" s="422"/>
      <c r="D98" s="455"/>
      <c r="E98" s="418"/>
      <c r="F98" s="420"/>
      <c r="G98" s="473"/>
      <c r="H98" s="473"/>
      <c r="I98" s="420"/>
      <c r="J98" s="476"/>
      <c r="K98" s="420"/>
      <c r="L98" s="420"/>
      <c r="M98" s="473"/>
      <c r="N98" s="473"/>
      <c r="O98" s="420"/>
      <c r="P98" s="427"/>
    </row>
    <row r="99" spans="1:16" s="12" customFormat="1" ht="26.25" customHeight="1" x14ac:dyDescent="0.15">
      <c r="A99" s="408"/>
      <c r="B99" s="411" t="s">
        <v>114</v>
      </c>
      <c r="C99" s="421"/>
      <c r="D99" s="453">
        <v>2.5000000000000001E-2</v>
      </c>
      <c r="E99" s="418">
        <v>50</v>
      </c>
      <c r="F99" s="420" t="s">
        <v>327</v>
      </c>
      <c r="G99" s="473">
        <v>50</v>
      </c>
      <c r="H99" s="473" t="s">
        <v>327</v>
      </c>
      <c r="I99" s="420">
        <v>50</v>
      </c>
      <c r="J99" s="420" t="s">
        <v>328</v>
      </c>
      <c r="K99" s="420">
        <v>100</v>
      </c>
      <c r="L99" s="420" t="s">
        <v>329</v>
      </c>
      <c r="M99" s="473">
        <v>50</v>
      </c>
      <c r="N99" s="473" t="s">
        <v>330</v>
      </c>
      <c r="O99" s="420">
        <v>50</v>
      </c>
      <c r="P99" s="427" t="s">
        <v>331</v>
      </c>
    </row>
    <row r="100" spans="1:16" s="12" customFormat="1" ht="26.25" customHeight="1" x14ac:dyDescent="0.15">
      <c r="A100" s="408"/>
      <c r="B100" s="411"/>
      <c r="C100" s="421"/>
      <c r="D100" s="454"/>
      <c r="E100" s="418"/>
      <c r="F100" s="420"/>
      <c r="G100" s="473"/>
      <c r="H100" s="473"/>
      <c r="I100" s="420"/>
      <c r="J100" s="420"/>
      <c r="K100" s="420"/>
      <c r="L100" s="420"/>
      <c r="M100" s="473"/>
      <c r="N100" s="473"/>
      <c r="O100" s="420"/>
      <c r="P100" s="427"/>
    </row>
    <row r="101" spans="1:16" s="12" customFormat="1" ht="71" customHeight="1" thickBot="1" x14ac:dyDescent="0.2">
      <c r="A101" s="409"/>
      <c r="B101" s="428"/>
      <c r="C101" s="422"/>
      <c r="D101" s="459"/>
      <c r="E101" s="451"/>
      <c r="F101" s="434"/>
      <c r="G101" s="474"/>
      <c r="H101" s="474"/>
      <c r="I101" s="434"/>
      <c r="J101" s="434"/>
      <c r="K101" s="434"/>
      <c r="L101" s="434"/>
      <c r="M101" s="474"/>
      <c r="N101" s="474"/>
      <c r="O101" s="434"/>
      <c r="P101" s="435"/>
    </row>
    <row r="102" spans="1:16" s="12" customFormat="1" ht="20" customHeight="1" x14ac:dyDescent="0.15">
      <c r="A102" s="408" t="s">
        <v>118</v>
      </c>
      <c r="B102" s="410" t="s">
        <v>119</v>
      </c>
      <c r="C102" s="421">
        <f>SUM(D102:D107)</f>
        <v>0.15000000000000002</v>
      </c>
      <c r="D102" s="454">
        <v>0.05</v>
      </c>
      <c r="E102" s="417">
        <v>50</v>
      </c>
      <c r="F102" s="419" t="s">
        <v>332</v>
      </c>
      <c r="G102" s="472">
        <v>50</v>
      </c>
      <c r="H102" s="472" t="s">
        <v>333</v>
      </c>
      <c r="I102" s="419">
        <v>50</v>
      </c>
      <c r="J102" s="419" t="s">
        <v>334</v>
      </c>
      <c r="K102" s="419">
        <v>50</v>
      </c>
      <c r="L102" s="419" t="s">
        <v>335</v>
      </c>
      <c r="M102" s="472">
        <v>50</v>
      </c>
      <c r="N102" s="472" t="s">
        <v>336</v>
      </c>
      <c r="O102" s="419">
        <v>50</v>
      </c>
      <c r="P102" s="426" t="s">
        <v>337</v>
      </c>
    </row>
    <row r="103" spans="1:16" s="12" customFormat="1" ht="20" customHeight="1" x14ac:dyDescent="0.15">
      <c r="A103" s="408"/>
      <c r="B103" s="411"/>
      <c r="C103" s="421"/>
      <c r="D103" s="454"/>
      <c r="E103" s="418"/>
      <c r="F103" s="420"/>
      <c r="G103" s="473"/>
      <c r="H103" s="473"/>
      <c r="I103" s="420"/>
      <c r="J103" s="420"/>
      <c r="K103" s="420"/>
      <c r="L103" s="420"/>
      <c r="M103" s="473"/>
      <c r="N103" s="473"/>
      <c r="O103" s="420"/>
      <c r="P103" s="427"/>
    </row>
    <row r="104" spans="1:16" s="12" customFormat="1" ht="20" customHeight="1" thickBot="1" x14ac:dyDescent="0.2">
      <c r="A104" s="409"/>
      <c r="B104" s="412"/>
      <c r="C104" s="422"/>
      <c r="D104" s="455"/>
      <c r="E104" s="418"/>
      <c r="F104" s="420"/>
      <c r="G104" s="473"/>
      <c r="H104" s="473"/>
      <c r="I104" s="420"/>
      <c r="J104" s="420"/>
      <c r="K104" s="420"/>
      <c r="L104" s="420"/>
      <c r="M104" s="473"/>
      <c r="N104" s="473"/>
      <c r="O104" s="420"/>
      <c r="P104" s="427"/>
    </row>
    <row r="105" spans="1:16" s="12" customFormat="1" ht="18" customHeight="1" x14ac:dyDescent="0.15">
      <c r="A105" s="408"/>
      <c r="B105" s="411" t="s">
        <v>123</v>
      </c>
      <c r="C105" s="421"/>
      <c r="D105" s="453">
        <v>0.1</v>
      </c>
      <c r="E105" s="418">
        <v>50</v>
      </c>
      <c r="F105" s="420" t="s">
        <v>338</v>
      </c>
      <c r="G105" s="473">
        <v>50</v>
      </c>
      <c r="H105" s="473" t="s">
        <v>339</v>
      </c>
      <c r="I105" s="420">
        <v>50</v>
      </c>
      <c r="J105" s="420" t="s">
        <v>340</v>
      </c>
      <c r="K105" s="420">
        <v>50</v>
      </c>
      <c r="L105" s="420" t="s">
        <v>340</v>
      </c>
      <c r="M105" s="473">
        <v>50</v>
      </c>
      <c r="N105" s="473" t="s">
        <v>341</v>
      </c>
      <c r="O105" s="420">
        <v>50</v>
      </c>
      <c r="P105" s="427" t="s">
        <v>342</v>
      </c>
    </row>
    <row r="106" spans="1:16" s="12" customFormat="1" ht="18" customHeight="1" x14ac:dyDescent="0.15">
      <c r="A106" s="408"/>
      <c r="B106" s="411"/>
      <c r="C106" s="421"/>
      <c r="D106" s="454"/>
      <c r="E106" s="418"/>
      <c r="F106" s="420"/>
      <c r="G106" s="473"/>
      <c r="H106" s="473"/>
      <c r="I106" s="420"/>
      <c r="J106" s="420"/>
      <c r="K106" s="420"/>
      <c r="L106" s="420"/>
      <c r="M106" s="473"/>
      <c r="N106" s="473"/>
      <c r="O106" s="420"/>
      <c r="P106" s="427"/>
    </row>
    <row r="107" spans="1:16" s="12" customFormat="1" ht="18" customHeight="1" thickBot="1" x14ac:dyDescent="0.2">
      <c r="A107" s="409"/>
      <c r="B107" s="428"/>
      <c r="C107" s="422"/>
      <c r="D107" s="459"/>
      <c r="E107" s="451"/>
      <c r="F107" s="434"/>
      <c r="G107" s="474"/>
      <c r="H107" s="474"/>
      <c r="I107" s="434"/>
      <c r="J107" s="434"/>
      <c r="K107" s="434"/>
      <c r="L107" s="434"/>
      <c r="M107" s="474"/>
      <c r="N107" s="474"/>
      <c r="O107" s="434"/>
      <c r="P107" s="435"/>
    </row>
    <row r="108" spans="1:16" s="12" customFormat="1" ht="18" customHeight="1" x14ac:dyDescent="0.15">
      <c r="A108" s="408" t="s">
        <v>127</v>
      </c>
      <c r="B108" s="410" t="s">
        <v>128</v>
      </c>
      <c r="C108" s="440">
        <f>SUM(D108:D113)</f>
        <v>0.05</v>
      </c>
      <c r="D108" s="465">
        <v>2.5000000000000001E-2</v>
      </c>
      <c r="E108" s="417">
        <v>100</v>
      </c>
      <c r="F108" s="419" t="s">
        <v>343</v>
      </c>
      <c r="G108" s="472">
        <v>100</v>
      </c>
      <c r="H108" s="472" t="s">
        <v>343</v>
      </c>
      <c r="I108" s="419">
        <v>100</v>
      </c>
      <c r="J108" s="419" t="s">
        <v>343</v>
      </c>
      <c r="K108" s="419">
        <v>100</v>
      </c>
      <c r="L108" s="419" t="s">
        <v>343</v>
      </c>
      <c r="M108" s="472">
        <v>100</v>
      </c>
      <c r="N108" s="472" t="s">
        <v>344</v>
      </c>
      <c r="O108" s="419">
        <v>100</v>
      </c>
      <c r="P108" s="426" t="s">
        <v>343</v>
      </c>
    </row>
    <row r="109" spans="1:16" s="12" customFormat="1" ht="18" customHeight="1" x14ac:dyDescent="0.15">
      <c r="A109" s="408"/>
      <c r="B109" s="411"/>
      <c r="C109" s="440"/>
      <c r="D109" s="465"/>
      <c r="E109" s="418"/>
      <c r="F109" s="420"/>
      <c r="G109" s="473"/>
      <c r="H109" s="473"/>
      <c r="I109" s="420"/>
      <c r="J109" s="420"/>
      <c r="K109" s="420"/>
      <c r="L109" s="420"/>
      <c r="M109" s="473"/>
      <c r="N109" s="473"/>
      <c r="O109" s="420"/>
      <c r="P109" s="427"/>
    </row>
    <row r="110" spans="1:16" s="12" customFormat="1" ht="18" customHeight="1" thickBot="1" x14ac:dyDescent="0.2">
      <c r="A110" s="409"/>
      <c r="B110" s="412"/>
      <c r="C110" s="441"/>
      <c r="D110" s="465"/>
      <c r="E110" s="418"/>
      <c r="F110" s="420"/>
      <c r="G110" s="473"/>
      <c r="H110" s="473"/>
      <c r="I110" s="420"/>
      <c r="J110" s="420"/>
      <c r="K110" s="420"/>
      <c r="L110" s="420"/>
      <c r="M110" s="473"/>
      <c r="N110" s="473"/>
      <c r="O110" s="420"/>
      <c r="P110" s="427"/>
    </row>
    <row r="111" spans="1:16" s="12" customFormat="1" ht="31.25" customHeight="1" x14ac:dyDescent="0.15">
      <c r="A111" s="408"/>
      <c r="B111" s="411" t="s">
        <v>345</v>
      </c>
      <c r="C111" s="440"/>
      <c r="D111" s="453">
        <v>2.5000000000000001E-2</v>
      </c>
      <c r="E111" s="418">
        <v>100</v>
      </c>
      <c r="F111" s="420" t="s">
        <v>346</v>
      </c>
      <c r="G111" s="473">
        <v>100</v>
      </c>
      <c r="H111" s="473" t="s">
        <v>346</v>
      </c>
      <c r="I111" s="420">
        <v>50</v>
      </c>
      <c r="J111" s="420" t="s">
        <v>347</v>
      </c>
      <c r="K111" s="420">
        <v>50</v>
      </c>
      <c r="L111" s="420" t="s">
        <v>348</v>
      </c>
      <c r="M111" s="473">
        <v>0</v>
      </c>
      <c r="N111" s="473" t="s">
        <v>349</v>
      </c>
      <c r="O111" s="420">
        <v>0</v>
      </c>
      <c r="P111" s="427" t="s">
        <v>350</v>
      </c>
    </row>
    <row r="112" spans="1:16" s="12" customFormat="1" ht="31.25" customHeight="1" x14ac:dyDescent="0.15">
      <c r="A112" s="408"/>
      <c r="B112" s="411"/>
      <c r="C112" s="440"/>
      <c r="D112" s="454"/>
      <c r="E112" s="418"/>
      <c r="F112" s="420"/>
      <c r="G112" s="473"/>
      <c r="H112" s="473"/>
      <c r="I112" s="420"/>
      <c r="J112" s="420"/>
      <c r="K112" s="420"/>
      <c r="L112" s="420"/>
      <c r="M112" s="473"/>
      <c r="N112" s="473"/>
      <c r="O112" s="420"/>
      <c r="P112" s="427"/>
    </row>
    <row r="113" spans="1:16" s="12" customFormat="1" ht="31.25" customHeight="1" thickBot="1" x14ac:dyDescent="0.2">
      <c r="A113" s="408"/>
      <c r="B113" s="411"/>
      <c r="C113" s="440"/>
      <c r="D113" s="459"/>
      <c r="E113" s="449"/>
      <c r="F113" s="464"/>
      <c r="G113" s="480"/>
      <c r="H113" s="480"/>
      <c r="I113" s="464"/>
      <c r="J113" s="464"/>
      <c r="K113" s="464"/>
      <c r="L113" s="464"/>
      <c r="M113" s="480"/>
      <c r="N113" s="480"/>
      <c r="O113" s="464"/>
      <c r="P113" s="432"/>
    </row>
    <row r="114" spans="1:16" ht="15" thickBot="1" x14ac:dyDescent="0.2">
      <c r="A114" s="274"/>
      <c r="B114" s="81"/>
      <c r="C114" s="77"/>
      <c r="D114" s="182"/>
      <c r="E114" s="87"/>
      <c r="F114" s="84"/>
      <c r="G114" s="84"/>
      <c r="H114" s="84"/>
      <c r="I114" s="80"/>
      <c r="J114" s="84"/>
      <c r="K114" s="84"/>
      <c r="L114" s="84"/>
      <c r="M114" s="84"/>
      <c r="N114" s="84"/>
      <c r="O114" s="84"/>
      <c r="P114" s="88"/>
    </row>
    <row r="115" spans="1:16" ht="16" thickBot="1" x14ac:dyDescent="0.2">
      <c r="A115" s="234"/>
      <c r="B115" s="273" t="s">
        <v>134</v>
      </c>
      <c r="C115" s="177">
        <f>SUM(C6:C113)</f>
        <v>1</v>
      </c>
      <c r="D115" s="192">
        <f>SUM(D6:D113)</f>
        <v>1.0000000000000004</v>
      </c>
      <c r="E115" s="89">
        <f>ROUND(SUMPRODUCT($D$6:$D$113,E$6:E$113),2)</f>
        <v>67.319999999999993</v>
      </c>
      <c r="F115" s="75"/>
      <c r="G115" s="75">
        <f>ROUND(SUMPRODUCT($D$6:$D$113,G$6:G$113),2)</f>
        <v>53.93</v>
      </c>
      <c r="H115" s="75"/>
      <c r="I115" s="69">
        <f>ROUND(SUMPRODUCT($D$6:$D$113,I$6:I$113),2)</f>
        <v>71.92</v>
      </c>
      <c r="J115" s="75"/>
      <c r="K115" s="75">
        <f>ROUND(SUMPRODUCT($D$6:$D$113,K$6:K$113),2)</f>
        <v>75.680000000000007</v>
      </c>
      <c r="L115" s="75"/>
      <c r="M115" s="75">
        <f>ROUND(SUMPRODUCT($D$6:$D$113,M$6:M$113),2)</f>
        <v>56.17</v>
      </c>
      <c r="N115" s="75"/>
      <c r="O115" s="75">
        <f>ROUND(SUMPRODUCT($D$6:$D$113,O$6:O$113),2)</f>
        <v>74.760000000000005</v>
      </c>
      <c r="P115" s="90"/>
    </row>
    <row r="116" spans="1:16" x14ac:dyDescent="0.15">
      <c r="A116" s="89"/>
      <c r="B116" s="82"/>
      <c r="C116" s="78"/>
      <c r="D116" s="183"/>
      <c r="E116" s="89"/>
      <c r="F116" s="75"/>
      <c r="G116" s="75"/>
      <c r="H116" s="75"/>
      <c r="I116" s="69"/>
      <c r="J116" s="75"/>
      <c r="K116" s="75"/>
      <c r="L116" s="75"/>
      <c r="M116" s="75"/>
      <c r="N116" s="75"/>
      <c r="O116" s="75"/>
      <c r="P116" s="90"/>
    </row>
    <row r="117" spans="1:16" ht="15" thickBot="1" x14ac:dyDescent="0.2">
      <c r="A117" s="89"/>
      <c r="B117" s="82"/>
      <c r="C117" s="74"/>
      <c r="D117" s="183"/>
      <c r="E117" s="89"/>
      <c r="F117" s="75"/>
      <c r="G117" s="75"/>
      <c r="H117" s="75"/>
      <c r="I117" s="69"/>
      <c r="J117" s="75"/>
      <c r="K117" s="75"/>
      <c r="L117" s="75"/>
      <c r="M117" s="75"/>
      <c r="N117" s="75"/>
      <c r="O117" s="75"/>
      <c r="P117" s="90"/>
    </row>
    <row r="118" spans="1:16" ht="31" thickBot="1" x14ac:dyDescent="0.2">
      <c r="A118" s="89"/>
      <c r="B118" s="82"/>
      <c r="C118" s="74"/>
      <c r="D118" s="183"/>
      <c r="E118" s="195"/>
      <c r="F118" s="196" t="s">
        <v>351</v>
      </c>
      <c r="G118" s="201"/>
      <c r="H118" s="196" t="s">
        <v>352</v>
      </c>
      <c r="I118" s="216"/>
      <c r="J118" s="196" t="s">
        <v>353</v>
      </c>
      <c r="K118" s="202"/>
      <c r="L118" s="196" t="s">
        <v>354</v>
      </c>
      <c r="M118" s="82"/>
      <c r="N118" s="75"/>
      <c r="O118" s="75"/>
      <c r="P118" s="90"/>
    </row>
    <row r="119" spans="1:16" x14ac:dyDescent="0.15">
      <c r="A119" s="89"/>
      <c r="B119" s="82"/>
      <c r="C119" s="76"/>
      <c r="D119" s="184"/>
      <c r="E119" s="89"/>
      <c r="F119" s="75"/>
      <c r="G119" s="75"/>
      <c r="H119" s="75"/>
      <c r="I119" s="69"/>
      <c r="J119" s="75"/>
      <c r="K119" s="75"/>
      <c r="L119" s="75"/>
      <c r="M119" s="75"/>
      <c r="N119" s="75"/>
      <c r="O119" s="75"/>
      <c r="P119" s="90"/>
    </row>
    <row r="120" spans="1:16" x14ac:dyDescent="0.15">
      <c r="A120" s="89"/>
      <c r="B120" s="82"/>
      <c r="C120" s="76"/>
      <c r="D120" s="184"/>
      <c r="E120" s="89"/>
      <c r="F120" s="75"/>
      <c r="G120" s="75"/>
      <c r="H120" s="75"/>
      <c r="I120" s="69"/>
      <c r="J120" s="75"/>
      <c r="K120" s="75"/>
      <c r="L120" s="75"/>
      <c r="M120" s="75"/>
      <c r="N120" s="75"/>
      <c r="O120" s="75"/>
      <c r="P120" s="90"/>
    </row>
    <row r="121" spans="1:16" ht="15" thickBot="1" x14ac:dyDescent="0.2">
      <c r="A121" s="221"/>
      <c r="B121" s="148"/>
      <c r="C121" s="179"/>
      <c r="D121" s="185"/>
      <c r="E121" s="89"/>
      <c r="F121" s="75"/>
      <c r="G121" s="75"/>
      <c r="H121" s="75"/>
      <c r="I121" s="69"/>
      <c r="J121" s="75"/>
      <c r="K121" s="75"/>
      <c r="L121" s="75"/>
      <c r="M121" s="75"/>
      <c r="N121" s="75"/>
      <c r="O121" s="75"/>
      <c r="P121" s="90"/>
    </row>
    <row r="122" spans="1:16" ht="17" customHeight="1" thickBot="1" x14ac:dyDescent="0.2">
      <c r="A122" s="140" t="s">
        <v>135</v>
      </c>
      <c r="B122" s="163"/>
      <c r="C122" s="142"/>
      <c r="D122" s="210"/>
      <c r="E122" s="152" t="s">
        <v>1</v>
      </c>
      <c r="F122" s="149" t="s">
        <v>2</v>
      </c>
      <c r="G122" s="146" t="s">
        <v>1</v>
      </c>
      <c r="H122" s="145" t="s">
        <v>184</v>
      </c>
      <c r="I122" s="207" t="s">
        <v>1</v>
      </c>
      <c r="J122" s="208" t="s">
        <v>185</v>
      </c>
      <c r="K122" s="146" t="s">
        <v>1</v>
      </c>
      <c r="L122" s="145" t="s">
        <v>186</v>
      </c>
      <c r="M122" s="146" t="s">
        <v>1</v>
      </c>
      <c r="N122" s="208" t="s">
        <v>187</v>
      </c>
      <c r="O122" s="146" t="s">
        <v>1</v>
      </c>
      <c r="P122" s="209" t="s">
        <v>355</v>
      </c>
    </row>
    <row r="123" spans="1:16" x14ac:dyDescent="0.15">
      <c r="A123" s="211" t="s">
        <v>14</v>
      </c>
      <c r="B123" s="212"/>
      <c r="C123" s="213"/>
      <c r="D123" s="214"/>
      <c r="E123" s="153">
        <f>SUMPRODUCT($D$6:$D$20,E6:E20)</f>
        <v>10</v>
      </c>
      <c r="F123" s="82"/>
      <c r="G123" s="139">
        <f>SUMPRODUCT($D$6:$D$20,G6:G20)</f>
        <v>8</v>
      </c>
      <c r="H123" s="75"/>
      <c r="I123" s="206">
        <f>SUMPRODUCT($D$6:$D$20,I6:I20)</f>
        <v>9</v>
      </c>
      <c r="J123" s="75"/>
      <c r="K123" s="139">
        <f>SUMPRODUCT($D$6:$D$20,K6:K20)</f>
        <v>10</v>
      </c>
      <c r="L123" s="75"/>
      <c r="M123" s="139">
        <f>SUMPRODUCT($D$6:$D$20,M6:M20)</f>
        <v>8</v>
      </c>
      <c r="N123" s="75"/>
      <c r="O123" s="139">
        <f>SUMPRODUCT($D$6:$D$20,O6:O20)</f>
        <v>8</v>
      </c>
      <c r="P123" s="90"/>
    </row>
    <row r="124" spans="1:16" x14ac:dyDescent="0.15">
      <c r="A124" s="133" t="s">
        <v>29</v>
      </c>
      <c r="B124" s="117"/>
      <c r="C124" s="131"/>
      <c r="D124" s="215"/>
      <c r="E124" s="93">
        <f>SUMPRODUCT($D$21:$D$41,E21:E41)</f>
        <v>8.572000000000001</v>
      </c>
      <c r="F124" s="82"/>
      <c r="G124" s="50">
        <f>SUMPRODUCT($D$21:$D$41,G21:G41)</f>
        <v>5.893250000000001</v>
      </c>
      <c r="H124" s="75"/>
      <c r="I124" s="99">
        <f>SUMPRODUCT($D$21:$D$41,I21:I41)</f>
        <v>7.5005000000000015</v>
      </c>
      <c r="J124" s="75"/>
      <c r="K124" s="50">
        <f>SUMPRODUCT($D$21:$D$41,K21:K41)</f>
        <v>9.6435000000000013</v>
      </c>
      <c r="L124" s="75"/>
      <c r="M124" s="50">
        <f>SUMPRODUCT($D$21:$D$41,M21:M41)</f>
        <v>6.9647500000000013</v>
      </c>
      <c r="N124" s="75"/>
      <c r="O124" s="50">
        <f>SUMPRODUCT($D$21:$D$41,O21:O41)</f>
        <v>10.715000000000002</v>
      </c>
      <c r="P124" s="90"/>
    </row>
    <row r="125" spans="1:16" x14ac:dyDescent="0.15">
      <c r="A125" s="133" t="s">
        <v>50</v>
      </c>
      <c r="B125" s="117"/>
      <c r="C125" s="131"/>
      <c r="D125" s="215"/>
      <c r="E125" s="93">
        <f>SUMPRODUCT($D$42:$D$50,E42:E50)</f>
        <v>4.9994999999999994</v>
      </c>
      <c r="F125" s="82"/>
      <c r="G125" s="50">
        <f>SUMPRODUCT($D$42:$D$50,G42:G50)</f>
        <v>4.1662499999999998</v>
      </c>
      <c r="H125" s="75"/>
      <c r="I125" s="99">
        <f>SUMPRODUCT($D$42:$D$50,I42:I50)</f>
        <v>6.6659999999999995</v>
      </c>
      <c r="J125" s="75"/>
      <c r="K125" s="50">
        <f>SUMPRODUCT($D$42:$D$50,K42:K50)</f>
        <v>9.1657499999999992</v>
      </c>
      <c r="L125" s="75"/>
      <c r="M125" s="50">
        <f>SUMPRODUCT($D$42:$D$50,M42:M50)</f>
        <v>8.3324999999999996</v>
      </c>
      <c r="N125" s="75"/>
      <c r="O125" s="50">
        <f>SUMPRODUCT($D$42:$D$50,O42:O50)</f>
        <v>9.1657499999999992</v>
      </c>
      <c r="P125" s="90"/>
    </row>
    <row r="126" spans="1:16" x14ac:dyDescent="0.15">
      <c r="A126" s="133" t="s">
        <v>65</v>
      </c>
      <c r="B126" s="117"/>
      <c r="C126" s="131"/>
      <c r="D126" s="215"/>
      <c r="E126" s="93">
        <f>SUMPRODUCT($D$51:$D$62,E51:E62)</f>
        <v>6.25</v>
      </c>
      <c r="F126" s="82"/>
      <c r="G126" s="50">
        <f>SUMPRODUCT($D$51:$D$62,G51:G62)</f>
        <v>3.75</v>
      </c>
      <c r="H126" s="75"/>
      <c r="I126" s="99">
        <f>SUMPRODUCT($D$51:$D$62,I51:I62)</f>
        <v>7.5</v>
      </c>
      <c r="J126" s="75"/>
      <c r="K126" s="50">
        <f>SUMPRODUCT($D$51:$D$62,K51:K62)</f>
        <v>7.5</v>
      </c>
      <c r="L126" s="75"/>
      <c r="M126" s="50">
        <f>SUMPRODUCT($D$51:$D$62,M51:M62)</f>
        <v>7.5</v>
      </c>
      <c r="N126" s="75"/>
      <c r="O126" s="50">
        <f>SUMPRODUCT($D$51:$D$62,O51:O62)</f>
        <v>7.5</v>
      </c>
      <c r="P126" s="90"/>
    </row>
    <row r="127" spans="1:16" x14ac:dyDescent="0.15">
      <c r="A127" s="133" t="s">
        <v>137</v>
      </c>
      <c r="B127" s="117"/>
      <c r="C127" s="131"/>
      <c r="D127" s="215"/>
      <c r="E127" s="93">
        <f>SUMPRODUCT($D$63:$D$74,E63:E74)</f>
        <v>1.25</v>
      </c>
      <c r="F127" s="82"/>
      <c r="G127" s="50">
        <f>SUMPRODUCT($D$63:$D$74,G63:G74)</f>
        <v>1.875</v>
      </c>
      <c r="H127" s="75"/>
      <c r="I127" s="99">
        <f>SUMPRODUCT($D$63:$D$74,I63:I74)</f>
        <v>3.75</v>
      </c>
      <c r="J127" s="75"/>
      <c r="K127" s="50">
        <f>SUMPRODUCT($D$63:$D$74,K63:K74)</f>
        <v>1.875</v>
      </c>
      <c r="L127" s="75"/>
      <c r="M127" s="50">
        <f>SUMPRODUCT($D$63:$D$74,M63:M74)</f>
        <v>0.625</v>
      </c>
      <c r="N127" s="75"/>
      <c r="O127" s="50">
        <f>SUMPRODUCT($D$63:$D$74,O63:O74)</f>
        <v>1.875</v>
      </c>
      <c r="P127" s="90"/>
    </row>
    <row r="128" spans="1:16" x14ac:dyDescent="0.15">
      <c r="A128" s="133" t="s">
        <v>90</v>
      </c>
      <c r="B128" s="117"/>
      <c r="C128" s="131"/>
      <c r="D128" s="215"/>
      <c r="E128" s="93">
        <f>SUMPRODUCT($D$75:$D$80,E75:E80)</f>
        <v>7.5</v>
      </c>
      <c r="F128" s="82"/>
      <c r="G128" s="50">
        <f>SUMPRODUCT($D$75:$D$80,G75:G80)</f>
        <v>7.5</v>
      </c>
      <c r="H128" s="75"/>
      <c r="I128" s="99">
        <f>SUMPRODUCT($D$75:$D$80,I75:I80)</f>
        <v>7.5</v>
      </c>
      <c r="J128" s="75"/>
      <c r="K128" s="50">
        <f>SUMPRODUCT($D$75:$D$80,K75:K80)</f>
        <v>7.5</v>
      </c>
      <c r="L128" s="75"/>
      <c r="M128" s="50">
        <f>SUMPRODUCT($D$75:$D$80,M75:M80)</f>
        <v>2.5</v>
      </c>
      <c r="N128" s="75"/>
      <c r="O128" s="50">
        <f>SUMPRODUCT($D$75:$D$80,O75:O80)</f>
        <v>10</v>
      </c>
      <c r="P128" s="90"/>
    </row>
    <row r="129" spans="1:16" x14ac:dyDescent="0.15">
      <c r="A129" s="133" t="s">
        <v>97</v>
      </c>
      <c r="B129" s="117"/>
      <c r="C129" s="131"/>
      <c r="D129" s="215"/>
      <c r="E129" s="93">
        <f>SUMPRODUCT($D$81:$D$89,E81:E89)</f>
        <v>10</v>
      </c>
      <c r="F129" s="82"/>
      <c r="G129" s="50">
        <f>SUMPRODUCT($D$81:$D$89,G81:G89)</f>
        <v>4</v>
      </c>
      <c r="H129" s="75"/>
      <c r="I129" s="99">
        <f>SUMPRODUCT($D$81:$D$89,I81:I89)</f>
        <v>10</v>
      </c>
      <c r="J129" s="75"/>
      <c r="K129" s="50">
        <f>SUMPRODUCT($D$81:$D$89,K81:K89)</f>
        <v>10</v>
      </c>
      <c r="L129" s="75"/>
      <c r="M129" s="50">
        <f>SUMPRODUCT($D$81:$D$89,M81:M89)</f>
        <v>6</v>
      </c>
      <c r="N129" s="75"/>
      <c r="O129" s="50">
        <f>SUMPRODUCT($D$81:$D$89,O81:O89)</f>
        <v>10</v>
      </c>
      <c r="P129" s="90"/>
    </row>
    <row r="130" spans="1:16" x14ac:dyDescent="0.15">
      <c r="A130" s="133" t="s">
        <v>105</v>
      </c>
      <c r="B130" s="117"/>
      <c r="C130" s="131"/>
      <c r="D130" s="215"/>
      <c r="E130" s="93">
        <f>SUMPRODUCT($D$90:$D$101,E90:E101)</f>
        <v>6.25</v>
      </c>
      <c r="F130" s="82"/>
      <c r="G130" s="50">
        <f>SUMPRODUCT($D$90:$D$101,G90:G101)</f>
        <v>6.25</v>
      </c>
      <c r="H130" s="75"/>
      <c r="I130" s="99">
        <f>SUMPRODUCT($D$90:$D$101,I90:I101)</f>
        <v>8.75</v>
      </c>
      <c r="J130" s="75"/>
      <c r="K130" s="50">
        <f>SUMPRODUCT($D$90:$D$101,K90:K101)</f>
        <v>8.75</v>
      </c>
      <c r="L130" s="75"/>
      <c r="M130" s="50">
        <f>SUMPRODUCT($D$90:$D$101,M90:M101)</f>
        <v>6.25</v>
      </c>
      <c r="N130" s="75"/>
      <c r="O130" s="50">
        <f>SUMPRODUCT($D$90:$D$101,O90:O101)</f>
        <v>7.5</v>
      </c>
      <c r="P130" s="90"/>
    </row>
    <row r="131" spans="1:16" x14ac:dyDescent="0.15">
      <c r="A131" s="133" t="s">
        <v>118</v>
      </c>
      <c r="B131" s="117"/>
      <c r="C131" s="131"/>
      <c r="D131" s="215"/>
      <c r="E131" s="93">
        <f>SUMPRODUCT($D$102:$D$107,E102:E107)</f>
        <v>7.5</v>
      </c>
      <c r="F131" s="82"/>
      <c r="G131" s="50">
        <f>SUMPRODUCT($D$102:$D$107,G102:G107)</f>
        <v>7.5</v>
      </c>
      <c r="H131" s="75"/>
      <c r="I131" s="99">
        <f>SUMPRODUCT($D$102:$D$107,I102:I107)</f>
        <v>7.5</v>
      </c>
      <c r="J131" s="75"/>
      <c r="K131" s="50">
        <f>SUMPRODUCT($D$102:$D$107,K102:K107)</f>
        <v>7.5</v>
      </c>
      <c r="L131" s="75"/>
      <c r="M131" s="50">
        <f>SUMPRODUCT($D$102:$D$107,M102:M107)</f>
        <v>7.5</v>
      </c>
      <c r="N131" s="75"/>
      <c r="O131" s="50">
        <f>SUMPRODUCT($D$102:$D$107,O102:O107)</f>
        <v>7.5</v>
      </c>
      <c r="P131" s="90"/>
    </row>
    <row r="132" spans="1:16" ht="15" thickBot="1" x14ac:dyDescent="0.2">
      <c r="A132" s="116" t="s">
        <v>127</v>
      </c>
      <c r="B132" s="97"/>
      <c r="C132" s="174"/>
      <c r="D132" s="185"/>
      <c r="E132" s="94">
        <f>SUMPRODUCT($D$108:$D$113,E108:E113)</f>
        <v>5</v>
      </c>
      <c r="F132" s="98"/>
      <c r="G132" s="95">
        <f>SUMPRODUCT($D$108:$D$113,G108:G113)</f>
        <v>5</v>
      </c>
      <c r="H132" s="148"/>
      <c r="I132" s="204">
        <f>SUMPRODUCT($D$108:$D$113,I108:I113)</f>
        <v>3.75</v>
      </c>
      <c r="J132" s="148"/>
      <c r="K132" s="95">
        <f>SUMPRODUCT($D$108:$D$113,K108:K113)</f>
        <v>3.75</v>
      </c>
      <c r="L132" s="148"/>
      <c r="M132" s="95">
        <f>SUMPRODUCT($D$108:$D$113,M108:M113)</f>
        <v>2.5</v>
      </c>
      <c r="N132" s="148"/>
      <c r="O132" s="95">
        <f>SUMPRODUCT($D$108:$D$113,O108:O113)</f>
        <v>2.5</v>
      </c>
      <c r="P132" s="101"/>
    </row>
    <row r="133" spans="1:16" x14ac:dyDescent="0.15">
      <c r="A133" s="21"/>
      <c r="B133" s="21"/>
    </row>
    <row r="134" spans="1:16" x14ac:dyDescent="0.15">
      <c r="A134" s="21"/>
      <c r="B134" s="21"/>
    </row>
    <row r="135" spans="1:16" x14ac:dyDescent="0.15">
      <c r="A135" s="21"/>
      <c r="B135" s="21"/>
    </row>
    <row r="136" spans="1:16" x14ac:dyDescent="0.15">
      <c r="A136" s="21"/>
      <c r="B136" s="21"/>
    </row>
    <row r="137" spans="1:16" x14ac:dyDescent="0.15">
      <c r="A137" s="21"/>
      <c r="B137" s="21"/>
    </row>
    <row r="138" spans="1:16" x14ac:dyDescent="0.15">
      <c r="A138" s="21"/>
      <c r="B138" s="21"/>
    </row>
    <row r="139" spans="1:16" x14ac:dyDescent="0.15">
      <c r="A139" s="21"/>
      <c r="B139" s="21"/>
    </row>
    <row r="140" spans="1:16" x14ac:dyDescent="0.15">
      <c r="A140" s="21"/>
      <c r="B140" s="21"/>
    </row>
    <row r="141" spans="1:16" x14ac:dyDescent="0.15">
      <c r="A141" s="21"/>
      <c r="B141" s="21"/>
    </row>
    <row r="142" spans="1:16" x14ac:dyDescent="0.15">
      <c r="A142" s="21"/>
      <c r="B142" s="21"/>
    </row>
    <row r="143" spans="1:16" x14ac:dyDescent="0.15">
      <c r="A143" s="21"/>
      <c r="B143" s="21"/>
    </row>
    <row r="144" spans="1:16" x14ac:dyDescent="0.15">
      <c r="A144" s="21"/>
      <c r="B144" s="21"/>
    </row>
    <row r="145" spans="1:2" x14ac:dyDescent="0.15">
      <c r="A145" s="21"/>
      <c r="B145" s="21"/>
    </row>
    <row r="146" spans="1:2" x14ac:dyDescent="0.15">
      <c r="A146" s="21"/>
      <c r="B146" s="21"/>
    </row>
    <row r="147" spans="1:2" x14ac:dyDescent="0.15">
      <c r="A147" s="21"/>
      <c r="B147" s="21"/>
    </row>
    <row r="148" spans="1:2" x14ac:dyDescent="0.15">
      <c r="A148" s="21"/>
      <c r="B148" s="21"/>
    </row>
    <row r="149" spans="1:2" x14ac:dyDescent="0.15">
      <c r="A149" s="21"/>
      <c r="B149" s="21"/>
    </row>
    <row r="150" spans="1:2" x14ac:dyDescent="0.15">
      <c r="A150" s="21"/>
      <c r="B150" s="21"/>
    </row>
    <row r="151" spans="1:2" x14ac:dyDescent="0.15">
      <c r="A151" s="21"/>
      <c r="B151" s="21"/>
    </row>
    <row r="152" spans="1:2" x14ac:dyDescent="0.15">
      <c r="A152" s="21"/>
      <c r="B152" s="21"/>
    </row>
    <row r="153" spans="1:2" x14ac:dyDescent="0.15">
      <c r="A153" s="21"/>
      <c r="B153" s="21"/>
    </row>
    <row r="154" spans="1:2" x14ac:dyDescent="0.15">
      <c r="A154" s="21"/>
      <c r="B154" s="21"/>
    </row>
    <row r="155" spans="1:2" x14ac:dyDescent="0.15">
      <c r="A155" s="21"/>
      <c r="B155" s="21"/>
    </row>
    <row r="156" spans="1:2" x14ac:dyDescent="0.15">
      <c r="A156" s="21"/>
      <c r="B156" s="21"/>
    </row>
    <row r="157" spans="1:2" x14ac:dyDescent="0.15">
      <c r="A157" s="21"/>
      <c r="B157" s="21"/>
    </row>
    <row r="158" spans="1:2" x14ac:dyDescent="0.15">
      <c r="A158" s="21"/>
      <c r="B158" s="21"/>
    </row>
    <row r="159" spans="1:2" x14ac:dyDescent="0.15">
      <c r="A159" s="21"/>
      <c r="B159" s="21"/>
    </row>
    <row r="160" spans="1:2" x14ac:dyDescent="0.15">
      <c r="A160" s="21"/>
      <c r="B160" s="21"/>
    </row>
    <row r="161" spans="1:2" x14ac:dyDescent="0.15">
      <c r="A161" s="21"/>
      <c r="B161" s="21"/>
    </row>
  </sheetData>
  <sheetProtection algorithmName="SHA-512" hashValue="Hzk09vpH/gvDkm3VUNPGR4AUgmTCQ3EwXgMDrU0xnaLISbeMFCXzbG/Fg3rd4QhmD+n06qhYWWcsbJwRsWDq2Q==" saltValue="b45j59xzdk0rMU04XLcAmA==" spinCount="100000" sheet="1" objects="1" scenarios="1"/>
  <mergeCells count="536">
    <mergeCell ref="O111:O113"/>
    <mergeCell ref="P111:P113"/>
    <mergeCell ref="O96:O98"/>
    <mergeCell ref="P96:P98"/>
    <mergeCell ref="O99:O101"/>
    <mergeCell ref="P99:P101"/>
    <mergeCell ref="O102:O104"/>
    <mergeCell ref="P102:P104"/>
    <mergeCell ref="O105:O107"/>
    <mergeCell ref="P105:P107"/>
    <mergeCell ref="O108:O110"/>
    <mergeCell ref="P108:P110"/>
    <mergeCell ref="O81:O83"/>
    <mergeCell ref="P81:P83"/>
    <mergeCell ref="O84:O86"/>
    <mergeCell ref="P84:P86"/>
    <mergeCell ref="O87:O89"/>
    <mergeCell ref="P87:P89"/>
    <mergeCell ref="O90:O92"/>
    <mergeCell ref="P90:P92"/>
    <mergeCell ref="O93:O95"/>
    <mergeCell ref="P93:P95"/>
    <mergeCell ref="O66:O68"/>
    <mergeCell ref="P66:P68"/>
    <mergeCell ref="O69:O71"/>
    <mergeCell ref="P69:P71"/>
    <mergeCell ref="O72:O74"/>
    <mergeCell ref="P72:P74"/>
    <mergeCell ref="O75:O77"/>
    <mergeCell ref="P75:P77"/>
    <mergeCell ref="O78:O80"/>
    <mergeCell ref="P78:P80"/>
    <mergeCell ref="O51:O53"/>
    <mergeCell ref="P51:P53"/>
    <mergeCell ref="O54:O56"/>
    <mergeCell ref="P54:P56"/>
    <mergeCell ref="O57:O59"/>
    <mergeCell ref="P57:P59"/>
    <mergeCell ref="O60:O62"/>
    <mergeCell ref="P60:P62"/>
    <mergeCell ref="O63:O65"/>
    <mergeCell ref="P63:P65"/>
    <mergeCell ref="O36:O38"/>
    <mergeCell ref="P36:P38"/>
    <mergeCell ref="O39:O41"/>
    <mergeCell ref="P39:P41"/>
    <mergeCell ref="O42:O44"/>
    <mergeCell ref="P42:P44"/>
    <mergeCell ref="O45:O47"/>
    <mergeCell ref="P45:P47"/>
    <mergeCell ref="O48:O50"/>
    <mergeCell ref="P48:P50"/>
    <mergeCell ref="O21:O23"/>
    <mergeCell ref="P21:P23"/>
    <mergeCell ref="O24:O26"/>
    <mergeCell ref="P24:P26"/>
    <mergeCell ref="O27:O29"/>
    <mergeCell ref="P27:P29"/>
    <mergeCell ref="O30:O32"/>
    <mergeCell ref="P30:P32"/>
    <mergeCell ref="O33:O35"/>
    <mergeCell ref="P33:P35"/>
    <mergeCell ref="O6:O8"/>
    <mergeCell ref="P6:P8"/>
    <mergeCell ref="O9:O11"/>
    <mergeCell ref="P9:P11"/>
    <mergeCell ref="O12:O14"/>
    <mergeCell ref="P12:P14"/>
    <mergeCell ref="O15:O17"/>
    <mergeCell ref="P15:P17"/>
    <mergeCell ref="O18:O20"/>
    <mergeCell ref="P18:P20"/>
    <mergeCell ref="M111:M113"/>
    <mergeCell ref="N111:N113"/>
    <mergeCell ref="M96:M98"/>
    <mergeCell ref="N96:N98"/>
    <mergeCell ref="M99:M101"/>
    <mergeCell ref="N99:N101"/>
    <mergeCell ref="M102:M104"/>
    <mergeCell ref="N102:N104"/>
    <mergeCell ref="M105:M107"/>
    <mergeCell ref="N105:N107"/>
    <mergeCell ref="M108:M110"/>
    <mergeCell ref="N108:N110"/>
    <mergeCell ref="M81:M83"/>
    <mergeCell ref="N81:N83"/>
    <mergeCell ref="M84:M86"/>
    <mergeCell ref="N84:N86"/>
    <mergeCell ref="M87:M89"/>
    <mergeCell ref="N87:N89"/>
    <mergeCell ref="M90:M92"/>
    <mergeCell ref="N90:N92"/>
    <mergeCell ref="M93:M95"/>
    <mergeCell ref="N93:N95"/>
    <mergeCell ref="M66:M68"/>
    <mergeCell ref="N66:N68"/>
    <mergeCell ref="M69:M71"/>
    <mergeCell ref="N69:N71"/>
    <mergeCell ref="M72:M74"/>
    <mergeCell ref="N72:N74"/>
    <mergeCell ref="M75:M77"/>
    <mergeCell ref="N75:N77"/>
    <mergeCell ref="M78:M80"/>
    <mergeCell ref="N78:N80"/>
    <mergeCell ref="M51:M53"/>
    <mergeCell ref="N51:N53"/>
    <mergeCell ref="M54:M56"/>
    <mergeCell ref="N54:N56"/>
    <mergeCell ref="M57:M59"/>
    <mergeCell ref="N57:N59"/>
    <mergeCell ref="M60:M62"/>
    <mergeCell ref="N60:N62"/>
    <mergeCell ref="M63:M65"/>
    <mergeCell ref="N63:N65"/>
    <mergeCell ref="M36:M38"/>
    <mergeCell ref="N36:N38"/>
    <mergeCell ref="M39:M41"/>
    <mergeCell ref="N39:N41"/>
    <mergeCell ref="M42:M44"/>
    <mergeCell ref="N42:N44"/>
    <mergeCell ref="M45:M47"/>
    <mergeCell ref="N45:N47"/>
    <mergeCell ref="M48:M50"/>
    <mergeCell ref="N48:N50"/>
    <mergeCell ref="M21:M23"/>
    <mergeCell ref="N21:N23"/>
    <mergeCell ref="M24:M26"/>
    <mergeCell ref="N24:N26"/>
    <mergeCell ref="M27:M29"/>
    <mergeCell ref="N27:N29"/>
    <mergeCell ref="M30:M32"/>
    <mergeCell ref="N30:N32"/>
    <mergeCell ref="M33:M35"/>
    <mergeCell ref="N33:N35"/>
    <mergeCell ref="M6:M8"/>
    <mergeCell ref="N6:N8"/>
    <mergeCell ref="M9:M11"/>
    <mergeCell ref="N9:N11"/>
    <mergeCell ref="M12:M14"/>
    <mergeCell ref="N12:N14"/>
    <mergeCell ref="M15:M17"/>
    <mergeCell ref="N15:N17"/>
    <mergeCell ref="M18:M20"/>
    <mergeCell ref="N18:N20"/>
    <mergeCell ref="D72:D74"/>
    <mergeCell ref="D75:D77"/>
    <mergeCell ref="D39:D41"/>
    <mergeCell ref="D42:D44"/>
    <mergeCell ref="D45:D47"/>
    <mergeCell ref="D48:D50"/>
    <mergeCell ref="D51:D53"/>
    <mergeCell ref="D54:D56"/>
    <mergeCell ref="D111:D113"/>
    <mergeCell ref="D96:D98"/>
    <mergeCell ref="D99:D101"/>
    <mergeCell ref="D102:D104"/>
    <mergeCell ref="D105:D107"/>
    <mergeCell ref="D108:D110"/>
    <mergeCell ref="D78:D80"/>
    <mergeCell ref="D81:D83"/>
    <mergeCell ref="D84:D86"/>
    <mergeCell ref="D87:D89"/>
    <mergeCell ref="D90:D92"/>
    <mergeCell ref="D93:D95"/>
    <mergeCell ref="D60:D62"/>
    <mergeCell ref="D33:D35"/>
    <mergeCell ref="D36:D38"/>
    <mergeCell ref="I111:I113"/>
    <mergeCell ref="J111:J113"/>
    <mergeCell ref="K111:K113"/>
    <mergeCell ref="J96:J98"/>
    <mergeCell ref="K96:K98"/>
    <mergeCell ref="I84:I86"/>
    <mergeCell ref="J84:J86"/>
    <mergeCell ref="K84:K86"/>
    <mergeCell ref="I72:I74"/>
    <mergeCell ref="J72:J74"/>
    <mergeCell ref="K72:K74"/>
    <mergeCell ref="I57:I59"/>
    <mergeCell ref="J57:J59"/>
    <mergeCell ref="K57:K59"/>
    <mergeCell ref="I45:I47"/>
    <mergeCell ref="J45:J47"/>
    <mergeCell ref="K45:K47"/>
    <mergeCell ref="I33:I35"/>
    <mergeCell ref="D57:D59"/>
    <mergeCell ref="D63:D65"/>
    <mergeCell ref="D66:D68"/>
    <mergeCell ref="D69:D71"/>
    <mergeCell ref="L111:L113"/>
    <mergeCell ref="D6:D8"/>
    <mergeCell ref="D9:D11"/>
    <mergeCell ref="D12:D14"/>
    <mergeCell ref="D15:D17"/>
    <mergeCell ref="D18:D20"/>
    <mergeCell ref="D21:D23"/>
    <mergeCell ref="I108:I110"/>
    <mergeCell ref="J108:J110"/>
    <mergeCell ref="K108:K110"/>
    <mergeCell ref="L108:L110"/>
    <mergeCell ref="I102:I104"/>
    <mergeCell ref="J102:J104"/>
    <mergeCell ref="K102:K104"/>
    <mergeCell ref="L102:L104"/>
    <mergeCell ref="I105:I107"/>
    <mergeCell ref="J105:J107"/>
    <mergeCell ref="K105:K107"/>
    <mergeCell ref="L105:L107"/>
    <mergeCell ref="I96:I98"/>
    <mergeCell ref="D24:D26"/>
    <mergeCell ref="D27:D29"/>
    <mergeCell ref="D30:D32"/>
    <mergeCell ref="L96:L98"/>
    <mergeCell ref="I99:I101"/>
    <mergeCell ref="J99:J101"/>
    <mergeCell ref="K99:K101"/>
    <mergeCell ref="L99:L101"/>
    <mergeCell ref="I90:I92"/>
    <mergeCell ref="J90:J92"/>
    <mergeCell ref="K90:K92"/>
    <mergeCell ref="L90:L92"/>
    <mergeCell ref="I93:I95"/>
    <mergeCell ref="J93:J95"/>
    <mergeCell ref="K93:K95"/>
    <mergeCell ref="L93:L95"/>
    <mergeCell ref="L84:L86"/>
    <mergeCell ref="I87:I89"/>
    <mergeCell ref="J87:J89"/>
    <mergeCell ref="K87:K89"/>
    <mergeCell ref="L87:L89"/>
    <mergeCell ref="I78:I80"/>
    <mergeCell ref="J78:J80"/>
    <mergeCell ref="K78:K80"/>
    <mergeCell ref="L78:L80"/>
    <mergeCell ref="I81:I83"/>
    <mergeCell ref="J81:J83"/>
    <mergeCell ref="K81:K83"/>
    <mergeCell ref="L81:L83"/>
    <mergeCell ref="L72:L74"/>
    <mergeCell ref="I75:I77"/>
    <mergeCell ref="J75:J77"/>
    <mergeCell ref="K75:K77"/>
    <mergeCell ref="L75:L77"/>
    <mergeCell ref="I66:I68"/>
    <mergeCell ref="J66:J68"/>
    <mergeCell ref="K66:K68"/>
    <mergeCell ref="L66:L68"/>
    <mergeCell ref="I69:I71"/>
    <mergeCell ref="J69:J71"/>
    <mergeCell ref="K69:K71"/>
    <mergeCell ref="L69:L71"/>
    <mergeCell ref="L57:L59"/>
    <mergeCell ref="I63:I65"/>
    <mergeCell ref="J63:J65"/>
    <mergeCell ref="K63:K65"/>
    <mergeCell ref="L63:L65"/>
    <mergeCell ref="I51:I53"/>
    <mergeCell ref="J51:J53"/>
    <mergeCell ref="K51:K53"/>
    <mergeCell ref="L51:L53"/>
    <mergeCell ref="I54:I56"/>
    <mergeCell ref="J54:J56"/>
    <mergeCell ref="K54:K56"/>
    <mergeCell ref="L54:L56"/>
    <mergeCell ref="I60:I62"/>
    <mergeCell ref="J60:J62"/>
    <mergeCell ref="K60:K62"/>
    <mergeCell ref="L60:L62"/>
    <mergeCell ref="L45:L47"/>
    <mergeCell ref="I48:I50"/>
    <mergeCell ref="J48:J50"/>
    <mergeCell ref="K48:K50"/>
    <mergeCell ref="L48:L50"/>
    <mergeCell ref="I39:I41"/>
    <mergeCell ref="J39:J41"/>
    <mergeCell ref="K39:K41"/>
    <mergeCell ref="L39:L41"/>
    <mergeCell ref="I42:I44"/>
    <mergeCell ref="J42:J44"/>
    <mergeCell ref="K42:K44"/>
    <mergeCell ref="L42:L44"/>
    <mergeCell ref="J33:J35"/>
    <mergeCell ref="K33:K35"/>
    <mergeCell ref="L33:L35"/>
    <mergeCell ref="I36:I38"/>
    <mergeCell ref="J36:J38"/>
    <mergeCell ref="K36:K38"/>
    <mergeCell ref="L36:L38"/>
    <mergeCell ref="I30:I32"/>
    <mergeCell ref="J30:J32"/>
    <mergeCell ref="K30:K32"/>
    <mergeCell ref="L30:L32"/>
    <mergeCell ref="I24:I26"/>
    <mergeCell ref="J24:J26"/>
    <mergeCell ref="K24:K26"/>
    <mergeCell ref="L24:L26"/>
    <mergeCell ref="I27:I29"/>
    <mergeCell ref="J27:J29"/>
    <mergeCell ref="K27:K29"/>
    <mergeCell ref="L27:L29"/>
    <mergeCell ref="K18:K20"/>
    <mergeCell ref="L18:L20"/>
    <mergeCell ref="I21:I23"/>
    <mergeCell ref="J21:J23"/>
    <mergeCell ref="K21:K23"/>
    <mergeCell ref="L21:L23"/>
    <mergeCell ref="E111:E113"/>
    <mergeCell ref="F111:F113"/>
    <mergeCell ref="G111:G113"/>
    <mergeCell ref="H111:H113"/>
    <mergeCell ref="I6:I8"/>
    <mergeCell ref="J6:J8"/>
    <mergeCell ref="I12:I14"/>
    <mergeCell ref="J12:J14"/>
    <mergeCell ref="I18:I20"/>
    <mergeCell ref="J18:J20"/>
    <mergeCell ref="E108:E110"/>
    <mergeCell ref="F108:F110"/>
    <mergeCell ref="G108:G110"/>
    <mergeCell ref="H108:H110"/>
    <mergeCell ref="E102:E104"/>
    <mergeCell ref="F102:F104"/>
    <mergeCell ref="G102:G104"/>
    <mergeCell ref="H102:H104"/>
    <mergeCell ref="E105:E107"/>
    <mergeCell ref="F105:F107"/>
    <mergeCell ref="I15:I17"/>
    <mergeCell ref="J15:J17"/>
    <mergeCell ref="I9:I11"/>
    <mergeCell ref="J9:J11"/>
    <mergeCell ref="G105:G107"/>
    <mergeCell ref="H105:H107"/>
    <mergeCell ref="E96:E98"/>
    <mergeCell ref="F96:F98"/>
    <mergeCell ref="G96:G98"/>
    <mergeCell ref="H96:H98"/>
    <mergeCell ref="E99:E101"/>
    <mergeCell ref="F99:F101"/>
    <mergeCell ref="G99:G101"/>
    <mergeCell ref="H99:H101"/>
    <mergeCell ref="G90:G92"/>
    <mergeCell ref="H90:H92"/>
    <mergeCell ref="E93:E95"/>
    <mergeCell ref="F93:F95"/>
    <mergeCell ref="G93:G95"/>
    <mergeCell ref="H93:H95"/>
    <mergeCell ref="E84:E86"/>
    <mergeCell ref="F84:F86"/>
    <mergeCell ref="G84:G86"/>
    <mergeCell ref="H84:H86"/>
    <mergeCell ref="E87:E89"/>
    <mergeCell ref="F87:F89"/>
    <mergeCell ref="G87:G89"/>
    <mergeCell ref="H87:H89"/>
    <mergeCell ref="H78:H80"/>
    <mergeCell ref="E81:E83"/>
    <mergeCell ref="F81:F83"/>
    <mergeCell ref="G81:G83"/>
    <mergeCell ref="H81:H83"/>
    <mergeCell ref="E72:E74"/>
    <mergeCell ref="F72:F74"/>
    <mergeCell ref="G72:G74"/>
    <mergeCell ref="H72:H74"/>
    <mergeCell ref="E75:E77"/>
    <mergeCell ref="F75:F77"/>
    <mergeCell ref="G75:G77"/>
    <mergeCell ref="H75:H77"/>
    <mergeCell ref="H66:H68"/>
    <mergeCell ref="E69:E71"/>
    <mergeCell ref="F69:F71"/>
    <mergeCell ref="G69:G71"/>
    <mergeCell ref="H69:H71"/>
    <mergeCell ref="E57:E59"/>
    <mergeCell ref="F57:F59"/>
    <mergeCell ref="G57:G59"/>
    <mergeCell ref="H57:H59"/>
    <mergeCell ref="E63:E65"/>
    <mergeCell ref="F63:F65"/>
    <mergeCell ref="G63:G65"/>
    <mergeCell ref="H63:H65"/>
    <mergeCell ref="E60:E62"/>
    <mergeCell ref="F60:F62"/>
    <mergeCell ref="G60:G62"/>
    <mergeCell ref="H60:H62"/>
    <mergeCell ref="H51:H53"/>
    <mergeCell ref="E54:E56"/>
    <mergeCell ref="F54:F56"/>
    <mergeCell ref="G54:G56"/>
    <mergeCell ref="H54:H56"/>
    <mergeCell ref="E45:E47"/>
    <mergeCell ref="F45:F47"/>
    <mergeCell ref="G45:G47"/>
    <mergeCell ref="H45:H47"/>
    <mergeCell ref="E48:E50"/>
    <mergeCell ref="F48:F50"/>
    <mergeCell ref="G48:G50"/>
    <mergeCell ref="H48:H50"/>
    <mergeCell ref="H39:H41"/>
    <mergeCell ref="E42:E44"/>
    <mergeCell ref="F42:F44"/>
    <mergeCell ref="G42:G44"/>
    <mergeCell ref="H42:H44"/>
    <mergeCell ref="E33:E35"/>
    <mergeCell ref="F33:F35"/>
    <mergeCell ref="G33:G35"/>
    <mergeCell ref="H33:H35"/>
    <mergeCell ref="E36:E38"/>
    <mergeCell ref="F36:F38"/>
    <mergeCell ref="G36:G38"/>
    <mergeCell ref="H36:H38"/>
    <mergeCell ref="E39:E41"/>
    <mergeCell ref="F39:F41"/>
    <mergeCell ref="H30:H32"/>
    <mergeCell ref="E24:E26"/>
    <mergeCell ref="F24:F26"/>
    <mergeCell ref="G24:G26"/>
    <mergeCell ref="H24:H26"/>
    <mergeCell ref="E27:E29"/>
    <mergeCell ref="F27:F29"/>
    <mergeCell ref="G27:G29"/>
    <mergeCell ref="H27:H29"/>
    <mergeCell ref="E30:E32"/>
    <mergeCell ref="F30:F32"/>
    <mergeCell ref="A102:A107"/>
    <mergeCell ref="B102:B104"/>
    <mergeCell ref="C102:C107"/>
    <mergeCell ref="B105:B107"/>
    <mergeCell ref="A108:A113"/>
    <mergeCell ref="C108:C113"/>
    <mergeCell ref="B108:B110"/>
    <mergeCell ref="B111:B113"/>
    <mergeCell ref="G21:G23"/>
    <mergeCell ref="E21:E23"/>
    <mergeCell ref="F21:F23"/>
    <mergeCell ref="G30:G32"/>
    <mergeCell ref="G39:G41"/>
    <mergeCell ref="E51:E53"/>
    <mergeCell ref="F51:F53"/>
    <mergeCell ref="G51:G53"/>
    <mergeCell ref="E66:E68"/>
    <mergeCell ref="F66:F68"/>
    <mergeCell ref="G66:G68"/>
    <mergeCell ref="E78:E80"/>
    <mergeCell ref="F78:F80"/>
    <mergeCell ref="G78:G80"/>
    <mergeCell ref="E90:E92"/>
    <mergeCell ref="F90:F92"/>
    <mergeCell ref="A90:A101"/>
    <mergeCell ref="B90:B92"/>
    <mergeCell ref="C90:C101"/>
    <mergeCell ref="B93:B95"/>
    <mergeCell ref="B96:B98"/>
    <mergeCell ref="B99:B101"/>
    <mergeCell ref="A75:A80"/>
    <mergeCell ref="B75:B77"/>
    <mergeCell ref="C75:C80"/>
    <mergeCell ref="B78:B80"/>
    <mergeCell ref="A81:A89"/>
    <mergeCell ref="B81:B83"/>
    <mergeCell ref="C81:C89"/>
    <mergeCell ref="B84:B86"/>
    <mergeCell ref="B87:B89"/>
    <mergeCell ref="A63:A74"/>
    <mergeCell ref="B63:B65"/>
    <mergeCell ref="C63:C74"/>
    <mergeCell ref="B66:B68"/>
    <mergeCell ref="B69:B71"/>
    <mergeCell ref="B72:B74"/>
    <mergeCell ref="C42:C50"/>
    <mergeCell ref="B45:B47"/>
    <mergeCell ref="B48:B50"/>
    <mergeCell ref="B51:B53"/>
    <mergeCell ref="B54:B56"/>
    <mergeCell ref="A42:A50"/>
    <mergeCell ref="B42:B44"/>
    <mergeCell ref="B57:B59"/>
    <mergeCell ref="A51:A62"/>
    <mergeCell ref="B60:B62"/>
    <mergeCell ref="C51:C62"/>
    <mergeCell ref="K12:K14"/>
    <mergeCell ref="L12:L14"/>
    <mergeCell ref="K15:K17"/>
    <mergeCell ref="L15:L17"/>
    <mergeCell ref="K6:K8"/>
    <mergeCell ref="L6:L8"/>
    <mergeCell ref="K9:K11"/>
    <mergeCell ref="L9:L11"/>
    <mergeCell ref="A21:A41"/>
    <mergeCell ref="B21:B23"/>
    <mergeCell ref="C21:C41"/>
    <mergeCell ref="B24:B26"/>
    <mergeCell ref="B27:B29"/>
    <mergeCell ref="B30:B32"/>
    <mergeCell ref="E6:E8"/>
    <mergeCell ref="F6:F8"/>
    <mergeCell ref="E9:E11"/>
    <mergeCell ref="F9:F11"/>
    <mergeCell ref="B33:B35"/>
    <mergeCell ref="B36:B38"/>
    <mergeCell ref="B39:B41"/>
    <mergeCell ref="B15:B17"/>
    <mergeCell ref="A6:A20"/>
    <mergeCell ref="H21:H23"/>
    <mergeCell ref="B6:B8"/>
    <mergeCell ref="C6:C20"/>
    <mergeCell ref="B9:B11"/>
    <mergeCell ref="B12:B14"/>
    <mergeCell ref="G6:G8"/>
    <mergeCell ref="H6:H8"/>
    <mergeCell ref="G9:G11"/>
    <mergeCell ref="H9:H11"/>
    <mergeCell ref="G18:G20"/>
    <mergeCell ref="H18:H20"/>
    <mergeCell ref="B18:B20"/>
    <mergeCell ref="E18:E20"/>
    <mergeCell ref="F18:F20"/>
    <mergeCell ref="E12:E14"/>
    <mergeCell ref="F12:F14"/>
    <mergeCell ref="G12:G14"/>
    <mergeCell ref="H12:H14"/>
    <mergeCell ref="E15:E17"/>
    <mergeCell ref="F15:F17"/>
    <mergeCell ref="G15:G17"/>
    <mergeCell ref="H15:H17"/>
    <mergeCell ref="N3:N5"/>
    <mergeCell ref="O3:O5"/>
    <mergeCell ref="P3:P5"/>
    <mergeCell ref="E3:E5"/>
    <mergeCell ref="F3:F5"/>
    <mergeCell ref="G3:G5"/>
    <mergeCell ref="H3:H5"/>
    <mergeCell ref="I3:I5"/>
    <mergeCell ref="J3:J5"/>
    <mergeCell ref="K3:K5"/>
    <mergeCell ref="L3:L5"/>
    <mergeCell ref="M3:M5"/>
  </mergeCells>
  <conditionalFormatting sqref="E123:E132 G123:G132 I123:I132 K123:K132">
    <cfRule type="colorScale" priority="3">
      <colorScale>
        <cfvo type="min"/>
        <cfvo type="percentile" val="50"/>
        <cfvo type="max"/>
        <color rgb="FFF8696B"/>
        <color rgb="FFFFEB84"/>
        <color rgb="FF63BE7B"/>
      </colorScale>
    </cfRule>
  </conditionalFormatting>
  <conditionalFormatting sqref="M123:M132">
    <cfRule type="colorScale" priority="2">
      <colorScale>
        <cfvo type="min"/>
        <cfvo type="percentile" val="50"/>
        <cfvo type="max"/>
        <color rgb="FFF8696B"/>
        <color rgb="FFFFEB84"/>
        <color rgb="FF63BE7B"/>
      </colorScale>
    </cfRule>
  </conditionalFormatting>
  <conditionalFormatting sqref="O123:O13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34" orientation="landscape" r:id="rId1"/>
  <headerFooter>
    <oddHeader>&amp;L&amp;"Arial,Fett"&amp;18ALTERNATIVE 1: STADTBAHN OBERIRDISCH&amp;C&amp;"Arial,Fett"&amp;18NEUMARKT</oddHeader>
  </headerFooter>
  <rowBreaks count="2" manualBreakCount="2">
    <brk id="50" max="16" man="1"/>
    <brk id="89" max="16" man="1"/>
  </rowBreaks>
  <colBreaks count="1" manualBreakCount="1">
    <brk id="10" max="1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165"/>
  <sheetViews>
    <sheetView topLeftCell="A74" zoomScaleNormal="100" zoomScaleSheetLayoutView="55" zoomScalePageLayoutView="55" workbookViewId="0">
      <selection activeCell="C75" sqref="C75:C80"/>
    </sheetView>
  </sheetViews>
  <sheetFormatPr baseColWidth="10" defaultColWidth="11.1640625" defaultRowHeight="14" x14ac:dyDescent="0.15"/>
  <cols>
    <col min="1" max="1" width="20.5" style="2" customWidth="1"/>
    <col min="2" max="2" width="35.6640625" style="22" customWidth="1"/>
    <col min="3" max="3" width="8.6640625" style="4" bestFit="1" customWidth="1"/>
    <col min="4" max="4" width="8.6640625" style="2" bestFit="1" customWidth="1"/>
    <col min="5" max="5" width="13.6640625" style="21" customWidth="1"/>
    <col min="6" max="6" width="42.6640625" style="21" customWidth="1"/>
    <col min="7" max="7" width="13.6640625" style="21" customWidth="1"/>
    <col min="8" max="8" width="42.6640625" style="21" customWidth="1"/>
    <col min="9" max="16384" width="11.1640625" style="2"/>
  </cols>
  <sheetData>
    <row r="1" spans="1:8" ht="18" x14ac:dyDescent="0.15">
      <c r="A1" s="61" t="s">
        <v>356</v>
      </c>
      <c r="B1" s="62"/>
      <c r="C1" s="63"/>
      <c r="D1" s="62"/>
      <c r="E1" s="121" t="s">
        <v>1</v>
      </c>
      <c r="F1" s="122" t="s">
        <v>2</v>
      </c>
      <c r="G1" s="123" t="s">
        <v>1</v>
      </c>
      <c r="H1" s="218" t="s">
        <v>3</v>
      </c>
    </row>
    <row r="2" spans="1:8" ht="45" x14ac:dyDescent="0.15">
      <c r="A2" s="61"/>
      <c r="B2" s="62"/>
      <c r="C2" s="63"/>
      <c r="D2" s="62"/>
      <c r="E2" s="102" t="s">
        <v>6</v>
      </c>
      <c r="F2" s="35" t="s">
        <v>357</v>
      </c>
      <c r="G2" s="59" t="s">
        <v>6</v>
      </c>
      <c r="H2" s="92" t="s">
        <v>358</v>
      </c>
    </row>
    <row r="3" spans="1:8" s="5" customFormat="1" ht="15" thickBot="1" x14ac:dyDescent="0.2">
      <c r="A3" s="64" t="s">
        <v>11</v>
      </c>
      <c r="B3" s="108">
        <v>44995</v>
      </c>
      <c r="C3" s="65"/>
      <c r="D3" s="66"/>
      <c r="E3" s="401" t="s">
        <v>12</v>
      </c>
      <c r="F3" s="403" t="s">
        <v>13</v>
      </c>
      <c r="G3" s="403" t="s">
        <v>12</v>
      </c>
      <c r="H3" s="405" t="s">
        <v>13</v>
      </c>
    </row>
    <row r="4" spans="1:8" s="14" customFormat="1" ht="27.75" customHeight="1" thickBot="1" x14ac:dyDescent="0.2">
      <c r="A4" s="36"/>
      <c r="B4" s="37"/>
      <c r="C4" s="38"/>
      <c r="D4" s="39"/>
      <c r="E4" s="401"/>
      <c r="F4" s="403"/>
      <c r="G4" s="403"/>
      <c r="H4" s="405"/>
    </row>
    <row r="5" spans="1:8" s="12" customFormat="1" ht="18" customHeight="1" thickBot="1" x14ac:dyDescent="0.2">
      <c r="A5" s="29"/>
      <c r="B5" s="67"/>
      <c r="C5" s="217"/>
      <c r="D5" s="29"/>
      <c r="E5" s="402"/>
      <c r="F5" s="404"/>
      <c r="G5" s="404"/>
      <c r="H5" s="406"/>
    </row>
    <row r="6" spans="1:8" s="12" customFormat="1" ht="18" customHeight="1" x14ac:dyDescent="0.15">
      <c r="A6" s="407" t="s">
        <v>14</v>
      </c>
      <c r="B6" s="469" t="s">
        <v>15</v>
      </c>
      <c r="C6" s="413">
        <f>SUM(D6:D20)</f>
        <v>0.1</v>
      </c>
      <c r="D6" s="458">
        <v>0.02</v>
      </c>
      <c r="E6" s="452">
        <v>0</v>
      </c>
      <c r="F6" s="436" t="s">
        <v>141</v>
      </c>
      <c r="G6" s="436">
        <v>0</v>
      </c>
      <c r="H6" s="437" t="s">
        <v>141</v>
      </c>
    </row>
    <row r="7" spans="1:8" s="12" customFormat="1" ht="18" customHeight="1" x14ac:dyDescent="0.15">
      <c r="A7" s="408"/>
      <c r="B7" s="470"/>
      <c r="C7" s="414"/>
      <c r="D7" s="454"/>
      <c r="E7" s="418"/>
      <c r="F7" s="420"/>
      <c r="G7" s="420"/>
      <c r="H7" s="427"/>
    </row>
    <row r="8" spans="1:8" s="12" customFormat="1" ht="18" customHeight="1" thickBot="1" x14ac:dyDescent="0.2">
      <c r="A8" s="409"/>
      <c r="B8" s="471"/>
      <c r="C8" s="415"/>
      <c r="D8" s="455"/>
      <c r="E8" s="418"/>
      <c r="F8" s="420"/>
      <c r="G8" s="420"/>
      <c r="H8" s="427"/>
    </row>
    <row r="9" spans="1:8" s="12" customFormat="1" ht="25.5" customHeight="1" x14ac:dyDescent="0.15">
      <c r="A9" s="408"/>
      <c r="B9" s="503" t="s">
        <v>19</v>
      </c>
      <c r="C9" s="414"/>
      <c r="D9" s="453">
        <v>0.02</v>
      </c>
      <c r="E9" s="418">
        <v>0</v>
      </c>
      <c r="F9" s="420" t="s">
        <v>141</v>
      </c>
      <c r="G9" s="420">
        <v>0</v>
      </c>
      <c r="H9" s="427" t="s">
        <v>141</v>
      </c>
    </row>
    <row r="10" spans="1:8" s="12" customFormat="1" ht="25.5" customHeight="1" x14ac:dyDescent="0.15">
      <c r="A10" s="408"/>
      <c r="B10" s="470"/>
      <c r="C10" s="414"/>
      <c r="D10" s="454"/>
      <c r="E10" s="418"/>
      <c r="F10" s="420"/>
      <c r="G10" s="420"/>
      <c r="H10" s="427"/>
    </row>
    <row r="11" spans="1:8" s="12" customFormat="1" ht="25.5" customHeight="1" thickBot="1" x14ac:dyDescent="0.2">
      <c r="A11" s="409"/>
      <c r="B11" s="471"/>
      <c r="C11" s="415"/>
      <c r="D11" s="455"/>
      <c r="E11" s="418"/>
      <c r="F11" s="420"/>
      <c r="G11" s="420"/>
      <c r="H11" s="427"/>
    </row>
    <row r="12" spans="1:8" s="12" customFormat="1" ht="18" customHeight="1" x14ac:dyDescent="0.15">
      <c r="A12" s="408"/>
      <c r="B12" s="416" t="s">
        <v>202</v>
      </c>
      <c r="C12" s="414"/>
      <c r="D12" s="453">
        <v>0.02</v>
      </c>
      <c r="E12" s="418">
        <v>0</v>
      </c>
      <c r="F12" s="420" t="s">
        <v>141</v>
      </c>
      <c r="G12" s="420">
        <v>0</v>
      </c>
      <c r="H12" s="427" t="s">
        <v>141</v>
      </c>
    </row>
    <row r="13" spans="1:8" s="12" customFormat="1" ht="18" customHeight="1" x14ac:dyDescent="0.15">
      <c r="A13" s="408"/>
      <c r="B13" s="470"/>
      <c r="C13" s="414"/>
      <c r="D13" s="454"/>
      <c r="E13" s="418"/>
      <c r="F13" s="420"/>
      <c r="G13" s="420"/>
      <c r="H13" s="427"/>
    </row>
    <row r="14" spans="1:8" s="12" customFormat="1" ht="18" customHeight="1" thickBot="1" x14ac:dyDescent="0.2">
      <c r="A14" s="409"/>
      <c r="B14" s="471"/>
      <c r="C14" s="415"/>
      <c r="D14" s="455"/>
      <c r="E14" s="418"/>
      <c r="F14" s="420"/>
      <c r="G14" s="420"/>
      <c r="H14" s="427"/>
    </row>
    <row r="15" spans="1:8" s="12" customFormat="1" ht="18" customHeight="1" x14ac:dyDescent="0.15">
      <c r="A15" s="408"/>
      <c r="B15" s="416" t="s">
        <v>25</v>
      </c>
      <c r="C15" s="414"/>
      <c r="D15" s="453">
        <v>0.02</v>
      </c>
      <c r="E15" s="418">
        <v>0</v>
      </c>
      <c r="F15" s="420" t="s">
        <v>141</v>
      </c>
      <c r="G15" s="420">
        <v>0</v>
      </c>
      <c r="H15" s="427" t="s">
        <v>141</v>
      </c>
    </row>
    <row r="16" spans="1:8" s="12" customFormat="1" ht="18" customHeight="1" x14ac:dyDescent="0.15">
      <c r="A16" s="408"/>
      <c r="B16" s="411"/>
      <c r="C16" s="414"/>
      <c r="D16" s="454"/>
      <c r="E16" s="418"/>
      <c r="F16" s="420"/>
      <c r="G16" s="420"/>
      <c r="H16" s="427"/>
    </row>
    <row r="17" spans="1:8" s="12" customFormat="1" ht="18" customHeight="1" thickBot="1" x14ac:dyDescent="0.2">
      <c r="A17" s="409"/>
      <c r="B17" s="412"/>
      <c r="C17" s="415"/>
      <c r="D17" s="455"/>
      <c r="E17" s="418"/>
      <c r="F17" s="420"/>
      <c r="G17" s="420"/>
      <c r="H17" s="427"/>
    </row>
    <row r="18" spans="1:8" s="12" customFormat="1" ht="18" customHeight="1" x14ac:dyDescent="0.15">
      <c r="A18" s="408"/>
      <c r="B18" s="470" t="s">
        <v>27</v>
      </c>
      <c r="C18" s="414"/>
      <c r="D18" s="454">
        <v>0.02</v>
      </c>
      <c r="E18" s="417">
        <v>0</v>
      </c>
      <c r="F18" s="419" t="s">
        <v>141</v>
      </c>
      <c r="G18" s="419">
        <v>0</v>
      </c>
      <c r="H18" s="426" t="s">
        <v>141</v>
      </c>
    </row>
    <row r="19" spans="1:8" s="12" customFormat="1" ht="18" customHeight="1" x14ac:dyDescent="0.15">
      <c r="A19" s="408"/>
      <c r="B19" s="470"/>
      <c r="C19" s="414"/>
      <c r="D19" s="454"/>
      <c r="E19" s="418"/>
      <c r="F19" s="420"/>
      <c r="G19" s="420"/>
      <c r="H19" s="427"/>
    </row>
    <row r="20" spans="1:8" s="12" customFormat="1" ht="18" customHeight="1" thickBot="1" x14ac:dyDescent="0.2">
      <c r="A20" s="409"/>
      <c r="B20" s="475"/>
      <c r="C20" s="415"/>
      <c r="D20" s="459"/>
      <c r="E20" s="451"/>
      <c r="F20" s="434"/>
      <c r="G20" s="434"/>
      <c r="H20" s="435"/>
    </row>
    <row r="21" spans="1:8" s="12" customFormat="1" ht="30.75" customHeight="1" x14ac:dyDescent="0.15">
      <c r="A21" s="407" t="s">
        <v>29</v>
      </c>
      <c r="B21" s="438" t="s">
        <v>30</v>
      </c>
      <c r="C21" s="448">
        <f>SUM(D21:D41)</f>
        <v>0.15001</v>
      </c>
      <c r="D21" s="458">
        <v>2.1430000000000001E-2</v>
      </c>
      <c r="E21" s="452">
        <v>50</v>
      </c>
      <c r="F21" s="436" t="s">
        <v>359</v>
      </c>
      <c r="G21" s="436">
        <v>50</v>
      </c>
      <c r="H21" s="437" t="s">
        <v>360</v>
      </c>
    </row>
    <row r="22" spans="1:8" s="12" customFormat="1" ht="30.75" customHeight="1" x14ac:dyDescent="0.15">
      <c r="A22" s="408"/>
      <c r="B22" s="424"/>
      <c r="C22" s="421"/>
      <c r="D22" s="454"/>
      <c r="E22" s="418"/>
      <c r="F22" s="420"/>
      <c r="G22" s="420"/>
      <c r="H22" s="427"/>
    </row>
    <row r="23" spans="1:8" s="12" customFormat="1" ht="30.75" customHeight="1" thickBot="1" x14ac:dyDescent="0.2">
      <c r="A23" s="409"/>
      <c r="B23" s="425"/>
      <c r="C23" s="422"/>
      <c r="D23" s="455"/>
      <c r="E23" s="418"/>
      <c r="F23" s="420"/>
      <c r="G23" s="420"/>
      <c r="H23" s="427"/>
    </row>
    <row r="24" spans="1:8" s="12" customFormat="1" ht="18" customHeight="1" x14ac:dyDescent="0.15">
      <c r="A24" s="408"/>
      <c r="B24" s="423" t="s">
        <v>34</v>
      </c>
      <c r="C24" s="421"/>
      <c r="D24" s="453">
        <v>2.1430000000000001E-2</v>
      </c>
      <c r="E24" s="418">
        <v>50</v>
      </c>
      <c r="F24" s="420" t="s">
        <v>361</v>
      </c>
      <c r="G24" s="420">
        <v>100</v>
      </c>
      <c r="H24" s="427" t="s">
        <v>362</v>
      </c>
    </row>
    <row r="25" spans="1:8" s="12" customFormat="1" ht="18" customHeight="1" x14ac:dyDescent="0.15">
      <c r="A25" s="408"/>
      <c r="B25" s="424"/>
      <c r="C25" s="421"/>
      <c r="D25" s="454"/>
      <c r="E25" s="418"/>
      <c r="F25" s="420"/>
      <c r="G25" s="420"/>
      <c r="H25" s="427"/>
    </row>
    <row r="26" spans="1:8" s="12" customFormat="1" ht="18" customHeight="1" thickBot="1" x14ac:dyDescent="0.2">
      <c r="A26" s="409"/>
      <c r="B26" s="425"/>
      <c r="C26" s="422"/>
      <c r="D26" s="455"/>
      <c r="E26" s="418"/>
      <c r="F26" s="420"/>
      <c r="G26" s="420"/>
      <c r="H26" s="427"/>
    </row>
    <row r="27" spans="1:8" s="12" customFormat="1" ht="18" customHeight="1" x14ac:dyDescent="0.15">
      <c r="A27" s="408"/>
      <c r="B27" s="416" t="s">
        <v>37</v>
      </c>
      <c r="C27" s="421"/>
      <c r="D27" s="453">
        <v>2.1430000000000001E-2</v>
      </c>
      <c r="E27" s="418">
        <v>100</v>
      </c>
      <c r="F27" s="420" t="s">
        <v>363</v>
      </c>
      <c r="G27" s="420">
        <v>100</v>
      </c>
      <c r="H27" s="427" t="s">
        <v>363</v>
      </c>
    </row>
    <row r="28" spans="1:8" s="12" customFormat="1" ht="18" customHeight="1" x14ac:dyDescent="0.15">
      <c r="A28" s="408"/>
      <c r="B28" s="411"/>
      <c r="C28" s="421"/>
      <c r="D28" s="454"/>
      <c r="E28" s="418"/>
      <c r="F28" s="420"/>
      <c r="G28" s="420"/>
      <c r="H28" s="427"/>
    </row>
    <row r="29" spans="1:8" s="12" customFormat="1" ht="18" customHeight="1" thickBot="1" x14ac:dyDescent="0.2">
      <c r="A29" s="409"/>
      <c r="B29" s="412"/>
      <c r="C29" s="422"/>
      <c r="D29" s="455"/>
      <c r="E29" s="418"/>
      <c r="F29" s="420"/>
      <c r="G29" s="420"/>
      <c r="H29" s="427"/>
    </row>
    <row r="30" spans="1:8" s="12" customFormat="1" ht="18" customHeight="1" x14ac:dyDescent="0.15">
      <c r="A30" s="408"/>
      <c r="B30" s="416" t="s">
        <v>40</v>
      </c>
      <c r="C30" s="421"/>
      <c r="D30" s="453">
        <v>2.1430000000000001E-2</v>
      </c>
      <c r="E30" s="418">
        <v>50</v>
      </c>
      <c r="F30" s="420" t="s">
        <v>364</v>
      </c>
      <c r="G30" s="420">
        <v>50</v>
      </c>
      <c r="H30" s="427" t="s">
        <v>364</v>
      </c>
    </row>
    <row r="31" spans="1:8" s="12" customFormat="1" ht="18" customHeight="1" x14ac:dyDescent="0.15">
      <c r="A31" s="408"/>
      <c r="B31" s="411"/>
      <c r="C31" s="421"/>
      <c r="D31" s="454"/>
      <c r="E31" s="418"/>
      <c r="F31" s="420"/>
      <c r="G31" s="420"/>
      <c r="H31" s="427"/>
    </row>
    <row r="32" spans="1:8" s="12" customFormat="1" ht="18" customHeight="1" thickBot="1" x14ac:dyDescent="0.2">
      <c r="A32" s="409"/>
      <c r="B32" s="412"/>
      <c r="C32" s="422"/>
      <c r="D32" s="455"/>
      <c r="E32" s="418"/>
      <c r="F32" s="420"/>
      <c r="G32" s="420"/>
      <c r="H32" s="427"/>
    </row>
    <row r="33" spans="1:8" s="12" customFormat="1" ht="18" customHeight="1" x14ac:dyDescent="0.15">
      <c r="A33" s="408"/>
      <c r="B33" s="416" t="s">
        <v>42</v>
      </c>
      <c r="C33" s="421"/>
      <c r="D33" s="453">
        <v>2.1430000000000001E-2</v>
      </c>
      <c r="E33" s="418">
        <v>0</v>
      </c>
      <c r="F33" s="420" t="s">
        <v>365</v>
      </c>
      <c r="G33" s="420">
        <v>100</v>
      </c>
      <c r="H33" s="427" t="s">
        <v>366</v>
      </c>
    </row>
    <row r="34" spans="1:8" s="12" customFormat="1" ht="18" customHeight="1" x14ac:dyDescent="0.15">
      <c r="A34" s="408"/>
      <c r="B34" s="411"/>
      <c r="C34" s="421"/>
      <c r="D34" s="454"/>
      <c r="E34" s="418"/>
      <c r="F34" s="420"/>
      <c r="G34" s="420"/>
      <c r="H34" s="427"/>
    </row>
    <row r="35" spans="1:8" s="12" customFormat="1" ht="18" customHeight="1" thickBot="1" x14ac:dyDescent="0.2">
      <c r="A35" s="409"/>
      <c r="B35" s="412"/>
      <c r="C35" s="422"/>
      <c r="D35" s="455"/>
      <c r="E35" s="418"/>
      <c r="F35" s="420"/>
      <c r="G35" s="420"/>
      <c r="H35" s="427"/>
    </row>
    <row r="36" spans="1:8" s="12" customFormat="1" ht="28.25" customHeight="1" x14ac:dyDescent="0.15">
      <c r="A36" s="408"/>
      <c r="B36" s="411" t="s">
        <v>44</v>
      </c>
      <c r="C36" s="421"/>
      <c r="D36" s="454">
        <v>2.1430000000000001E-2</v>
      </c>
      <c r="E36" s="418">
        <v>0</v>
      </c>
      <c r="F36" s="420" t="s">
        <v>367</v>
      </c>
      <c r="G36" s="420">
        <v>50</v>
      </c>
      <c r="H36" s="427" t="s">
        <v>368</v>
      </c>
    </row>
    <row r="37" spans="1:8" s="12" customFormat="1" ht="28.25" customHeight="1" x14ac:dyDescent="0.15">
      <c r="A37" s="408"/>
      <c r="B37" s="411"/>
      <c r="C37" s="421"/>
      <c r="D37" s="454"/>
      <c r="E37" s="418"/>
      <c r="F37" s="420"/>
      <c r="G37" s="420"/>
      <c r="H37" s="427"/>
    </row>
    <row r="38" spans="1:8" s="12" customFormat="1" ht="28.25" customHeight="1" thickBot="1" x14ac:dyDescent="0.2">
      <c r="A38" s="409"/>
      <c r="B38" s="428"/>
      <c r="C38" s="422"/>
      <c r="D38" s="455"/>
      <c r="E38" s="418"/>
      <c r="F38" s="420"/>
      <c r="G38" s="420"/>
      <c r="H38" s="427"/>
    </row>
    <row r="39" spans="1:8" s="12" customFormat="1" ht="18" customHeight="1" x14ac:dyDescent="0.15">
      <c r="A39" s="408"/>
      <c r="B39" s="411" t="s">
        <v>47</v>
      </c>
      <c r="C39" s="421"/>
      <c r="D39" s="453">
        <v>2.1430000000000001E-2</v>
      </c>
      <c r="E39" s="417">
        <v>0</v>
      </c>
      <c r="F39" s="419" t="s">
        <v>369</v>
      </c>
      <c r="G39" s="419">
        <v>50</v>
      </c>
      <c r="H39" s="426" t="s">
        <v>370</v>
      </c>
    </row>
    <row r="40" spans="1:8" s="12" customFormat="1" ht="18" customHeight="1" x14ac:dyDescent="0.15">
      <c r="A40" s="408"/>
      <c r="B40" s="411"/>
      <c r="C40" s="421"/>
      <c r="D40" s="454"/>
      <c r="E40" s="418"/>
      <c r="F40" s="420"/>
      <c r="G40" s="420"/>
      <c r="H40" s="427"/>
    </row>
    <row r="41" spans="1:8" s="12" customFormat="1" ht="18" customHeight="1" thickBot="1" x14ac:dyDescent="0.2">
      <c r="A41" s="409"/>
      <c r="B41" s="428"/>
      <c r="C41" s="422"/>
      <c r="D41" s="459"/>
      <c r="E41" s="451"/>
      <c r="F41" s="434"/>
      <c r="G41" s="434"/>
      <c r="H41" s="435"/>
    </row>
    <row r="42" spans="1:8" s="12" customFormat="1" ht="18" customHeight="1" x14ac:dyDescent="0.15">
      <c r="A42" s="407" t="s">
        <v>50</v>
      </c>
      <c r="B42" s="410" t="s">
        <v>51</v>
      </c>
      <c r="C42" s="448">
        <f>SUM(D42:D50)</f>
        <v>9.9989999999999996E-2</v>
      </c>
      <c r="D42" s="458">
        <v>3.3329999999999999E-2</v>
      </c>
      <c r="E42" s="452">
        <v>50</v>
      </c>
      <c r="F42" s="436" t="s">
        <v>371</v>
      </c>
      <c r="G42" s="436">
        <v>100</v>
      </c>
      <c r="H42" s="437" t="s">
        <v>372</v>
      </c>
    </row>
    <row r="43" spans="1:8" s="12" customFormat="1" ht="18" customHeight="1" x14ac:dyDescent="0.15">
      <c r="A43" s="408"/>
      <c r="B43" s="411"/>
      <c r="C43" s="421"/>
      <c r="D43" s="454"/>
      <c r="E43" s="418"/>
      <c r="F43" s="420"/>
      <c r="G43" s="420"/>
      <c r="H43" s="427"/>
    </row>
    <row r="44" spans="1:8" s="12" customFormat="1" ht="18" customHeight="1" thickBot="1" x14ac:dyDescent="0.2">
      <c r="A44" s="409"/>
      <c r="B44" s="412"/>
      <c r="C44" s="422"/>
      <c r="D44" s="455"/>
      <c r="E44" s="418"/>
      <c r="F44" s="420"/>
      <c r="G44" s="420"/>
      <c r="H44" s="427"/>
    </row>
    <row r="45" spans="1:8" s="12" customFormat="1" ht="18" customHeight="1" x14ac:dyDescent="0.15">
      <c r="A45" s="408"/>
      <c r="B45" s="416" t="s">
        <v>55</v>
      </c>
      <c r="C45" s="421"/>
      <c r="D45" s="453">
        <v>3.3329999999999999E-2</v>
      </c>
      <c r="E45" s="418">
        <v>100</v>
      </c>
      <c r="F45" s="420" t="s">
        <v>373</v>
      </c>
      <c r="G45" s="420">
        <v>100</v>
      </c>
      <c r="H45" s="427" t="s">
        <v>373</v>
      </c>
    </row>
    <row r="46" spans="1:8" s="12" customFormat="1" ht="18" customHeight="1" x14ac:dyDescent="0.15">
      <c r="A46" s="408"/>
      <c r="B46" s="411"/>
      <c r="C46" s="421"/>
      <c r="D46" s="454"/>
      <c r="E46" s="418"/>
      <c r="F46" s="420"/>
      <c r="G46" s="420"/>
      <c r="H46" s="427"/>
    </row>
    <row r="47" spans="1:8" s="12" customFormat="1" ht="18" customHeight="1" thickBot="1" x14ac:dyDescent="0.2">
      <c r="A47" s="409"/>
      <c r="B47" s="412"/>
      <c r="C47" s="422"/>
      <c r="D47" s="455"/>
      <c r="E47" s="418"/>
      <c r="F47" s="420"/>
      <c r="G47" s="420"/>
      <c r="H47" s="427"/>
    </row>
    <row r="48" spans="1:8" s="12" customFormat="1" ht="18" customHeight="1" x14ac:dyDescent="0.15">
      <c r="A48" s="408"/>
      <c r="B48" s="411" t="s">
        <v>60</v>
      </c>
      <c r="C48" s="421"/>
      <c r="D48" s="453">
        <v>3.3329999999999999E-2</v>
      </c>
      <c r="E48" s="500">
        <v>50</v>
      </c>
      <c r="F48" s="419" t="s">
        <v>374</v>
      </c>
      <c r="G48" s="497">
        <v>50</v>
      </c>
      <c r="H48" s="426" t="s">
        <v>375</v>
      </c>
    </row>
    <row r="49" spans="1:8" s="12" customFormat="1" ht="18" customHeight="1" x14ac:dyDescent="0.15">
      <c r="A49" s="408"/>
      <c r="B49" s="411"/>
      <c r="C49" s="421"/>
      <c r="D49" s="454"/>
      <c r="E49" s="501"/>
      <c r="F49" s="420"/>
      <c r="G49" s="498"/>
      <c r="H49" s="427"/>
    </row>
    <row r="50" spans="1:8" s="12" customFormat="1" ht="18" customHeight="1" thickBot="1" x14ac:dyDescent="0.2">
      <c r="A50" s="409"/>
      <c r="B50" s="428"/>
      <c r="C50" s="422"/>
      <c r="D50" s="459"/>
      <c r="E50" s="502"/>
      <c r="F50" s="434"/>
      <c r="G50" s="499"/>
      <c r="H50" s="435"/>
    </row>
    <row r="51" spans="1:8" s="12" customFormat="1" ht="18" customHeight="1" x14ac:dyDescent="0.15">
      <c r="A51" s="407" t="s">
        <v>65</v>
      </c>
      <c r="B51" s="410" t="s">
        <v>66</v>
      </c>
      <c r="C51" s="448">
        <f>SUM(D51:D62)</f>
        <v>0.1</v>
      </c>
      <c r="D51" s="458">
        <v>2.5000000000000001E-2</v>
      </c>
      <c r="E51" s="452">
        <v>50</v>
      </c>
      <c r="F51" s="436" t="s">
        <v>376</v>
      </c>
      <c r="G51" s="436">
        <v>50</v>
      </c>
      <c r="H51" s="437" t="s">
        <v>376</v>
      </c>
    </row>
    <row r="52" spans="1:8" s="12" customFormat="1" ht="18" customHeight="1" x14ac:dyDescent="0.15">
      <c r="A52" s="408"/>
      <c r="B52" s="411"/>
      <c r="C52" s="421"/>
      <c r="D52" s="454"/>
      <c r="E52" s="418"/>
      <c r="F52" s="420"/>
      <c r="G52" s="420"/>
      <c r="H52" s="427"/>
    </row>
    <row r="53" spans="1:8" s="12" customFormat="1" ht="18" customHeight="1" x14ac:dyDescent="0.15">
      <c r="A53" s="408"/>
      <c r="B53" s="412"/>
      <c r="C53" s="421"/>
      <c r="D53" s="455"/>
      <c r="E53" s="418"/>
      <c r="F53" s="420"/>
      <c r="G53" s="420"/>
      <c r="H53" s="427"/>
    </row>
    <row r="54" spans="1:8" s="12" customFormat="1" ht="22.25" customHeight="1" x14ac:dyDescent="0.15">
      <c r="A54" s="408"/>
      <c r="B54" s="416" t="s">
        <v>69</v>
      </c>
      <c r="C54" s="421"/>
      <c r="D54" s="453">
        <v>2.5000000000000001E-2</v>
      </c>
      <c r="E54" s="418">
        <v>0</v>
      </c>
      <c r="F54" s="420" t="s">
        <v>141</v>
      </c>
      <c r="G54" s="420">
        <v>0</v>
      </c>
      <c r="H54" s="427" t="s">
        <v>141</v>
      </c>
    </row>
    <row r="55" spans="1:8" s="12" customFormat="1" ht="22.25" customHeight="1" x14ac:dyDescent="0.15">
      <c r="A55" s="408"/>
      <c r="B55" s="411"/>
      <c r="C55" s="421"/>
      <c r="D55" s="454"/>
      <c r="E55" s="418"/>
      <c r="F55" s="420"/>
      <c r="G55" s="420"/>
      <c r="H55" s="427"/>
    </row>
    <row r="56" spans="1:8" s="12" customFormat="1" ht="22.25" customHeight="1" x14ac:dyDescent="0.15">
      <c r="A56" s="408"/>
      <c r="B56" s="412"/>
      <c r="C56" s="421"/>
      <c r="D56" s="455"/>
      <c r="E56" s="418"/>
      <c r="F56" s="420"/>
      <c r="G56" s="420"/>
      <c r="H56" s="427"/>
    </row>
    <row r="57" spans="1:8" s="12" customFormat="1" ht="22.25" customHeight="1" x14ac:dyDescent="0.15">
      <c r="A57" s="408"/>
      <c r="B57" s="416" t="s">
        <v>71</v>
      </c>
      <c r="C57" s="421"/>
      <c r="D57" s="453">
        <v>2.5000000000000001E-2</v>
      </c>
      <c r="E57" s="418">
        <v>100</v>
      </c>
      <c r="F57" s="420" t="s">
        <v>699</v>
      </c>
      <c r="G57" s="420">
        <v>50</v>
      </c>
      <c r="H57" s="427" t="s">
        <v>693</v>
      </c>
    </row>
    <row r="58" spans="1:8" s="12" customFormat="1" ht="22.25" customHeight="1" x14ac:dyDescent="0.15">
      <c r="A58" s="408"/>
      <c r="B58" s="411"/>
      <c r="C58" s="421"/>
      <c r="D58" s="454"/>
      <c r="E58" s="418"/>
      <c r="F58" s="420"/>
      <c r="G58" s="420"/>
      <c r="H58" s="427"/>
    </row>
    <row r="59" spans="1:8" s="12" customFormat="1" ht="22.25" customHeight="1" x14ac:dyDescent="0.15">
      <c r="A59" s="408"/>
      <c r="B59" s="412"/>
      <c r="C59" s="421"/>
      <c r="D59" s="455"/>
      <c r="E59" s="418"/>
      <c r="F59" s="420"/>
      <c r="G59" s="420"/>
      <c r="H59" s="427"/>
    </row>
    <row r="60" spans="1:8" s="12" customFormat="1" ht="24.5" customHeight="1" x14ac:dyDescent="0.15">
      <c r="A60" s="408"/>
      <c r="B60" s="411" t="s">
        <v>75</v>
      </c>
      <c r="C60" s="421"/>
      <c r="D60" s="453">
        <v>2.5000000000000001E-2</v>
      </c>
      <c r="E60" s="417">
        <v>50</v>
      </c>
      <c r="F60" s="419" t="s">
        <v>377</v>
      </c>
      <c r="G60" s="419">
        <v>50</v>
      </c>
      <c r="H60" s="426" t="s">
        <v>378</v>
      </c>
    </row>
    <row r="61" spans="1:8" s="12" customFormat="1" ht="24.5" customHeight="1" x14ac:dyDescent="0.15">
      <c r="A61" s="408"/>
      <c r="B61" s="411"/>
      <c r="C61" s="421"/>
      <c r="D61" s="454"/>
      <c r="E61" s="418"/>
      <c r="F61" s="420"/>
      <c r="G61" s="420"/>
      <c r="H61" s="427"/>
    </row>
    <row r="62" spans="1:8" s="12" customFormat="1" ht="24.5" customHeight="1" thickBot="1" x14ac:dyDescent="0.2">
      <c r="A62" s="409"/>
      <c r="B62" s="428"/>
      <c r="C62" s="422"/>
      <c r="D62" s="459"/>
      <c r="E62" s="451"/>
      <c r="F62" s="434"/>
      <c r="G62" s="434"/>
      <c r="H62" s="435"/>
    </row>
    <row r="63" spans="1:8" s="12" customFormat="1" ht="34.25" customHeight="1" x14ac:dyDescent="0.15">
      <c r="A63" s="407" t="s">
        <v>137</v>
      </c>
      <c r="B63" s="410" t="s">
        <v>78</v>
      </c>
      <c r="C63" s="448">
        <f>SUM(D63:D74)</f>
        <v>0.05</v>
      </c>
      <c r="D63" s="458">
        <v>1.2500000000000001E-2</v>
      </c>
      <c r="E63" s="452">
        <v>0</v>
      </c>
      <c r="F63" s="436" t="s">
        <v>379</v>
      </c>
      <c r="G63" s="436">
        <v>50</v>
      </c>
      <c r="H63" s="437" t="s">
        <v>700</v>
      </c>
    </row>
    <row r="64" spans="1:8" s="12" customFormat="1" ht="34.25" customHeight="1" x14ac:dyDescent="0.15">
      <c r="A64" s="408"/>
      <c r="B64" s="411"/>
      <c r="C64" s="421"/>
      <c r="D64" s="454"/>
      <c r="E64" s="418"/>
      <c r="F64" s="420"/>
      <c r="G64" s="420"/>
      <c r="H64" s="427"/>
    </row>
    <row r="65" spans="1:8" s="12" customFormat="1" ht="34.25" customHeight="1" x14ac:dyDescent="0.15">
      <c r="A65" s="408"/>
      <c r="B65" s="412"/>
      <c r="C65" s="421"/>
      <c r="D65" s="455"/>
      <c r="E65" s="418"/>
      <c r="F65" s="420"/>
      <c r="G65" s="420"/>
      <c r="H65" s="427"/>
    </row>
    <row r="66" spans="1:8" s="12" customFormat="1" ht="32.75" customHeight="1" x14ac:dyDescent="0.15">
      <c r="A66" s="408"/>
      <c r="B66" s="416" t="s">
        <v>81</v>
      </c>
      <c r="C66" s="421"/>
      <c r="D66" s="453">
        <v>1.2500000000000001E-2</v>
      </c>
      <c r="E66" s="418">
        <v>0</v>
      </c>
      <c r="F66" s="420" t="s">
        <v>380</v>
      </c>
      <c r="G66" s="420">
        <v>50</v>
      </c>
      <c r="H66" s="427" t="s">
        <v>381</v>
      </c>
    </row>
    <row r="67" spans="1:8" s="12" customFormat="1" ht="32.75" customHeight="1" x14ac:dyDescent="0.15">
      <c r="A67" s="408"/>
      <c r="B67" s="411"/>
      <c r="C67" s="421"/>
      <c r="D67" s="454"/>
      <c r="E67" s="418"/>
      <c r="F67" s="420"/>
      <c r="G67" s="420"/>
      <c r="H67" s="427"/>
    </row>
    <row r="68" spans="1:8" s="12" customFormat="1" ht="32.75" customHeight="1" x14ac:dyDescent="0.15">
      <c r="A68" s="408"/>
      <c r="B68" s="412"/>
      <c r="C68" s="421"/>
      <c r="D68" s="455"/>
      <c r="E68" s="418"/>
      <c r="F68" s="420"/>
      <c r="G68" s="420"/>
      <c r="H68" s="427"/>
    </row>
    <row r="69" spans="1:8" s="12" customFormat="1" ht="27" customHeight="1" x14ac:dyDescent="0.15">
      <c r="A69" s="408"/>
      <c r="B69" s="416" t="s">
        <v>85</v>
      </c>
      <c r="C69" s="421"/>
      <c r="D69" s="453">
        <v>1.2500000000000001E-2</v>
      </c>
      <c r="E69" s="418">
        <v>0</v>
      </c>
      <c r="F69" s="420" t="s">
        <v>382</v>
      </c>
      <c r="G69" s="420">
        <v>50</v>
      </c>
      <c r="H69" s="427" t="s">
        <v>383</v>
      </c>
    </row>
    <row r="70" spans="1:8" s="12" customFormat="1" ht="29.25" customHeight="1" x14ac:dyDescent="0.15">
      <c r="A70" s="408"/>
      <c r="B70" s="411"/>
      <c r="C70" s="421"/>
      <c r="D70" s="454"/>
      <c r="E70" s="418"/>
      <c r="F70" s="420"/>
      <c r="G70" s="420"/>
      <c r="H70" s="427"/>
    </row>
    <row r="71" spans="1:8" s="12" customFormat="1" ht="26.25" customHeight="1" x14ac:dyDescent="0.15">
      <c r="A71" s="408"/>
      <c r="B71" s="412"/>
      <c r="C71" s="421"/>
      <c r="D71" s="455"/>
      <c r="E71" s="418"/>
      <c r="F71" s="420"/>
      <c r="G71" s="420"/>
      <c r="H71" s="427"/>
    </row>
    <row r="72" spans="1:8" s="12" customFormat="1" ht="18" customHeight="1" x14ac:dyDescent="0.15">
      <c r="A72" s="408"/>
      <c r="B72" s="411" t="s">
        <v>88</v>
      </c>
      <c r="C72" s="421"/>
      <c r="D72" s="453">
        <v>1.2500000000000001E-2</v>
      </c>
      <c r="E72" s="417">
        <v>50</v>
      </c>
      <c r="F72" s="419" t="s">
        <v>384</v>
      </c>
      <c r="G72" s="419">
        <v>100</v>
      </c>
      <c r="H72" s="426" t="s">
        <v>385</v>
      </c>
    </row>
    <row r="73" spans="1:8" s="12" customFormat="1" ht="18" customHeight="1" x14ac:dyDescent="0.15">
      <c r="A73" s="408"/>
      <c r="B73" s="411"/>
      <c r="C73" s="421"/>
      <c r="D73" s="454"/>
      <c r="E73" s="418"/>
      <c r="F73" s="420"/>
      <c r="G73" s="420"/>
      <c r="H73" s="427"/>
    </row>
    <row r="74" spans="1:8" s="12" customFormat="1" ht="18" customHeight="1" thickBot="1" x14ac:dyDescent="0.2">
      <c r="A74" s="409"/>
      <c r="B74" s="428"/>
      <c r="C74" s="422"/>
      <c r="D74" s="459"/>
      <c r="E74" s="451"/>
      <c r="F74" s="434"/>
      <c r="G74" s="434"/>
      <c r="H74" s="435"/>
    </row>
    <row r="75" spans="1:8" s="12" customFormat="1" ht="25.25" customHeight="1" x14ac:dyDescent="0.15">
      <c r="A75" s="407" t="s">
        <v>90</v>
      </c>
      <c r="B75" s="410" t="s">
        <v>91</v>
      </c>
      <c r="C75" s="496">
        <f>SUM(D75:D80)</f>
        <v>0.1</v>
      </c>
      <c r="D75" s="458">
        <v>0.05</v>
      </c>
      <c r="E75" s="452">
        <v>0</v>
      </c>
      <c r="F75" s="436" t="s">
        <v>386</v>
      </c>
      <c r="G75" s="436">
        <v>50</v>
      </c>
      <c r="H75" s="437" t="s">
        <v>387</v>
      </c>
    </row>
    <row r="76" spans="1:8" s="12" customFormat="1" ht="25.25" customHeight="1" x14ac:dyDescent="0.15">
      <c r="A76" s="408"/>
      <c r="B76" s="411"/>
      <c r="C76" s="446"/>
      <c r="D76" s="454"/>
      <c r="E76" s="418"/>
      <c r="F76" s="420"/>
      <c r="G76" s="420"/>
      <c r="H76" s="427"/>
    </row>
    <row r="77" spans="1:8" s="12" customFormat="1" ht="25.25" customHeight="1" thickBot="1" x14ac:dyDescent="0.2">
      <c r="A77" s="409"/>
      <c r="B77" s="412"/>
      <c r="C77" s="447"/>
      <c r="D77" s="455"/>
      <c r="E77" s="418"/>
      <c r="F77" s="420"/>
      <c r="G77" s="420"/>
      <c r="H77" s="427"/>
    </row>
    <row r="78" spans="1:8" s="12" customFormat="1" ht="22.25" customHeight="1" x14ac:dyDescent="0.15">
      <c r="A78" s="408"/>
      <c r="B78" s="411" t="s">
        <v>94</v>
      </c>
      <c r="C78" s="446"/>
      <c r="D78" s="453">
        <v>0.05</v>
      </c>
      <c r="E78" s="417">
        <v>0</v>
      </c>
      <c r="F78" s="419" t="s">
        <v>388</v>
      </c>
      <c r="G78" s="419">
        <v>100</v>
      </c>
      <c r="H78" s="426" t="s">
        <v>389</v>
      </c>
    </row>
    <row r="79" spans="1:8" s="12" customFormat="1" ht="22.25" customHeight="1" x14ac:dyDescent="0.15">
      <c r="A79" s="408"/>
      <c r="B79" s="411"/>
      <c r="C79" s="446"/>
      <c r="D79" s="454"/>
      <c r="E79" s="418"/>
      <c r="F79" s="420"/>
      <c r="G79" s="420"/>
      <c r="H79" s="427"/>
    </row>
    <row r="80" spans="1:8" s="12" customFormat="1" ht="22.25" customHeight="1" thickBot="1" x14ac:dyDescent="0.2">
      <c r="A80" s="409"/>
      <c r="B80" s="428"/>
      <c r="C80" s="447"/>
      <c r="D80" s="459"/>
      <c r="E80" s="451"/>
      <c r="F80" s="434"/>
      <c r="G80" s="434"/>
      <c r="H80" s="435"/>
    </row>
    <row r="81" spans="1:8" s="12" customFormat="1" ht="26.25" customHeight="1" x14ac:dyDescent="0.15">
      <c r="A81" s="407" t="s">
        <v>97</v>
      </c>
      <c r="B81" s="410" t="s">
        <v>98</v>
      </c>
      <c r="C81" s="496">
        <f>SUM(D81:D89)</f>
        <v>0.1</v>
      </c>
      <c r="D81" s="454">
        <v>0.04</v>
      </c>
      <c r="E81" s="452">
        <v>50</v>
      </c>
      <c r="F81" s="436" t="s">
        <v>390</v>
      </c>
      <c r="G81" s="436">
        <v>50</v>
      </c>
      <c r="H81" s="437" t="s">
        <v>391</v>
      </c>
    </row>
    <row r="82" spans="1:8" s="12" customFormat="1" ht="27.75" customHeight="1" x14ac:dyDescent="0.15">
      <c r="A82" s="408"/>
      <c r="B82" s="411"/>
      <c r="C82" s="446"/>
      <c r="D82" s="454"/>
      <c r="E82" s="418"/>
      <c r="F82" s="420"/>
      <c r="G82" s="420"/>
      <c r="H82" s="427"/>
    </row>
    <row r="83" spans="1:8" s="12" customFormat="1" ht="27.75" customHeight="1" thickBot="1" x14ac:dyDescent="0.2">
      <c r="A83" s="409"/>
      <c r="B83" s="412"/>
      <c r="C83" s="447"/>
      <c r="D83" s="455"/>
      <c r="E83" s="418"/>
      <c r="F83" s="420"/>
      <c r="G83" s="420"/>
      <c r="H83" s="427"/>
    </row>
    <row r="84" spans="1:8" s="12" customFormat="1" ht="26" customHeight="1" x14ac:dyDescent="0.15">
      <c r="A84" s="408"/>
      <c r="B84" s="416" t="s">
        <v>101</v>
      </c>
      <c r="C84" s="446"/>
      <c r="D84" s="453">
        <v>0.04</v>
      </c>
      <c r="E84" s="418">
        <v>50</v>
      </c>
      <c r="F84" s="420" t="s">
        <v>392</v>
      </c>
      <c r="G84" s="420">
        <v>50</v>
      </c>
      <c r="H84" s="427" t="s">
        <v>393</v>
      </c>
    </row>
    <row r="85" spans="1:8" s="12" customFormat="1" ht="26" customHeight="1" x14ac:dyDescent="0.15">
      <c r="A85" s="408"/>
      <c r="B85" s="411"/>
      <c r="C85" s="446"/>
      <c r="D85" s="454"/>
      <c r="E85" s="418"/>
      <c r="F85" s="420"/>
      <c r="G85" s="420"/>
      <c r="H85" s="427"/>
    </row>
    <row r="86" spans="1:8" s="12" customFormat="1" ht="26" customHeight="1" thickBot="1" x14ac:dyDescent="0.2">
      <c r="A86" s="409"/>
      <c r="B86" s="412"/>
      <c r="C86" s="447"/>
      <c r="D86" s="455"/>
      <c r="E86" s="418"/>
      <c r="F86" s="420"/>
      <c r="G86" s="420"/>
      <c r="H86" s="427"/>
    </row>
    <row r="87" spans="1:8" s="12" customFormat="1" ht="18" customHeight="1" x14ac:dyDescent="0.15">
      <c r="A87" s="408"/>
      <c r="B87" s="411" t="s">
        <v>103</v>
      </c>
      <c r="C87" s="446"/>
      <c r="D87" s="453">
        <v>0.02</v>
      </c>
      <c r="E87" s="417">
        <v>50</v>
      </c>
      <c r="F87" s="419" t="s">
        <v>394</v>
      </c>
      <c r="G87" s="419">
        <v>100</v>
      </c>
      <c r="H87" s="426" t="s">
        <v>395</v>
      </c>
    </row>
    <row r="88" spans="1:8" s="12" customFormat="1" ht="18" customHeight="1" x14ac:dyDescent="0.15">
      <c r="A88" s="408"/>
      <c r="B88" s="411"/>
      <c r="C88" s="446"/>
      <c r="D88" s="454"/>
      <c r="E88" s="418"/>
      <c r="F88" s="420"/>
      <c r="G88" s="420"/>
      <c r="H88" s="427"/>
    </row>
    <row r="89" spans="1:8" s="12" customFormat="1" ht="18" customHeight="1" thickBot="1" x14ac:dyDescent="0.2">
      <c r="A89" s="409"/>
      <c r="B89" s="428"/>
      <c r="C89" s="447"/>
      <c r="D89" s="459"/>
      <c r="E89" s="451"/>
      <c r="F89" s="434"/>
      <c r="G89" s="434"/>
      <c r="H89" s="435"/>
    </row>
    <row r="90" spans="1:8" s="12" customFormat="1" ht="30.5" customHeight="1" x14ac:dyDescent="0.15">
      <c r="A90" s="407" t="s">
        <v>105</v>
      </c>
      <c r="B90" s="410" t="s">
        <v>175</v>
      </c>
      <c r="C90" s="448">
        <f>SUM(D90:D101)</f>
        <v>0.1</v>
      </c>
      <c r="D90" s="454">
        <v>2.5000000000000001E-2</v>
      </c>
      <c r="E90" s="452">
        <v>0</v>
      </c>
      <c r="F90" s="436" t="s">
        <v>396</v>
      </c>
      <c r="G90" s="436">
        <v>100</v>
      </c>
      <c r="H90" s="437" t="s">
        <v>397</v>
      </c>
    </row>
    <row r="91" spans="1:8" s="12" customFormat="1" ht="30.5" customHeight="1" x14ac:dyDescent="0.15">
      <c r="A91" s="408"/>
      <c r="B91" s="411"/>
      <c r="C91" s="421"/>
      <c r="D91" s="454"/>
      <c r="E91" s="418"/>
      <c r="F91" s="420"/>
      <c r="G91" s="420"/>
      <c r="H91" s="427"/>
    </row>
    <row r="92" spans="1:8" s="12" customFormat="1" ht="30.5" customHeight="1" thickBot="1" x14ac:dyDescent="0.2">
      <c r="A92" s="409"/>
      <c r="B92" s="412"/>
      <c r="C92" s="422"/>
      <c r="D92" s="455"/>
      <c r="E92" s="418"/>
      <c r="F92" s="420"/>
      <c r="G92" s="420"/>
      <c r="H92" s="427"/>
    </row>
    <row r="93" spans="1:8" s="12" customFormat="1" ht="29" customHeight="1" x14ac:dyDescent="0.15">
      <c r="A93" s="408"/>
      <c r="B93" s="416" t="s">
        <v>110</v>
      </c>
      <c r="C93" s="421"/>
      <c r="D93" s="453">
        <v>2.5000000000000001E-2</v>
      </c>
      <c r="E93" s="418">
        <v>0</v>
      </c>
      <c r="F93" s="420" t="s">
        <v>398</v>
      </c>
      <c r="G93" s="420">
        <v>50</v>
      </c>
      <c r="H93" s="427" t="s">
        <v>399</v>
      </c>
    </row>
    <row r="94" spans="1:8" s="12" customFormat="1" ht="29" customHeight="1" x14ac:dyDescent="0.15">
      <c r="A94" s="408"/>
      <c r="B94" s="411"/>
      <c r="C94" s="421"/>
      <c r="D94" s="454"/>
      <c r="E94" s="418"/>
      <c r="F94" s="420"/>
      <c r="G94" s="420"/>
      <c r="H94" s="427"/>
    </row>
    <row r="95" spans="1:8" s="12" customFormat="1" ht="29" customHeight="1" thickBot="1" x14ac:dyDescent="0.2">
      <c r="A95" s="409"/>
      <c r="B95" s="412"/>
      <c r="C95" s="422"/>
      <c r="D95" s="455"/>
      <c r="E95" s="418"/>
      <c r="F95" s="420"/>
      <c r="G95" s="420"/>
      <c r="H95" s="427"/>
    </row>
    <row r="96" spans="1:8" s="12" customFormat="1" ht="18" customHeight="1" x14ac:dyDescent="0.15">
      <c r="A96" s="408"/>
      <c r="B96" s="416" t="s">
        <v>112</v>
      </c>
      <c r="C96" s="421"/>
      <c r="D96" s="453">
        <v>2.5000000000000001E-2</v>
      </c>
      <c r="E96" s="418">
        <v>50</v>
      </c>
      <c r="F96" s="420" t="s">
        <v>400</v>
      </c>
      <c r="G96" s="420">
        <v>100</v>
      </c>
      <c r="H96" s="427" t="s">
        <v>401</v>
      </c>
    </row>
    <row r="97" spans="1:8" s="12" customFormat="1" ht="18" customHeight="1" x14ac:dyDescent="0.15">
      <c r="A97" s="408"/>
      <c r="B97" s="411"/>
      <c r="C97" s="421"/>
      <c r="D97" s="454"/>
      <c r="E97" s="418"/>
      <c r="F97" s="420"/>
      <c r="G97" s="420"/>
      <c r="H97" s="427"/>
    </row>
    <row r="98" spans="1:8" s="12" customFormat="1" ht="18" customHeight="1" thickBot="1" x14ac:dyDescent="0.2">
      <c r="A98" s="409"/>
      <c r="B98" s="412"/>
      <c r="C98" s="422"/>
      <c r="D98" s="455"/>
      <c r="E98" s="418"/>
      <c r="F98" s="420"/>
      <c r="G98" s="420"/>
      <c r="H98" s="427"/>
    </row>
    <row r="99" spans="1:8" s="12" customFormat="1" ht="18" customHeight="1" x14ac:dyDescent="0.15">
      <c r="A99" s="408"/>
      <c r="B99" s="411" t="s">
        <v>114</v>
      </c>
      <c r="C99" s="421"/>
      <c r="D99" s="453">
        <v>2.5000000000000001E-2</v>
      </c>
      <c r="E99" s="417">
        <v>50</v>
      </c>
      <c r="F99" s="419" t="s">
        <v>402</v>
      </c>
      <c r="G99" s="419">
        <v>100</v>
      </c>
      <c r="H99" s="426" t="s">
        <v>403</v>
      </c>
    </row>
    <row r="100" spans="1:8" s="12" customFormat="1" ht="18" customHeight="1" x14ac:dyDescent="0.15">
      <c r="A100" s="408"/>
      <c r="B100" s="411"/>
      <c r="C100" s="421"/>
      <c r="D100" s="454"/>
      <c r="E100" s="418"/>
      <c r="F100" s="420"/>
      <c r="G100" s="420"/>
      <c r="H100" s="427"/>
    </row>
    <row r="101" spans="1:8" s="12" customFormat="1" ht="18" customHeight="1" thickBot="1" x14ac:dyDescent="0.2">
      <c r="A101" s="409"/>
      <c r="B101" s="428"/>
      <c r="C101" s="422"/>
      <c r="D101" s="459"/>
      <c r="E101" s="451"/>
      <c r="F101" s="434"/>
      <c r="G101" s="434"/>
      <c r="H101" s="435"/>
    </row>
    <row r="102" spans="1:8" s="12" customFormat="1" ht="18" customHeight="1" x14ac:dyDescent="0.15">
      <c r="A102" s="407" t="s">
        <v>118</v>
      </c>
      <c r="B102" s="410" t="s">
        <v>119</v>
      </c>
      <c r="C102" s="448">
        <f>SUM(D102:D107)</f>
        <v>0.15000000000000002</v>
      </c>
      <c r="D102" s="454">
        <v>0.05</v>
      </c>
      <c r="E102" s="452">
        <v>50</v>
      </c>
      <c r="F102" s="436" t="s">
        <v>404</v>
      </c>
      <c r="G102" s="436">
        <v>50</v>
      </c>
      <c r="H102" s="437" t="s">
        <v>405</v>
      </c>
    </row>
    <row r="103" spans="1:8" s="12" customFormat="1" ht="18" customHeight="1" x14ac:dyDescent="0.15">
      <c r="A103" s="408"/>
      <c r="B103" s="411"/>
      <c r="C103" s="421"/>
      <c r="D103" s="454"/>
      <c r="E103" s="418"/>
      <c r="F103" s="420"/>
      <c r="G103" s="420"/>
      <c r="H103" s="427"/>
    </row>
    <row r="104" spans="1:8" s="12" customFormat="1" ht="18" customHeight="1" thickBot="1" x14ac:dyDescent="0.2">
      <c r="A104" s="409"/>
      <c r="B104" s="412"/>
      <c r="C104" s="422"/>
      <c r="D104" s="455"/>
      <c r="E104" s="418"/>
      <c r="F104" s="420"/>
      <c r="G104" s="420"/>
      <c r="H104" s="427"/>
    </row>
    <row r="105" spans="1:8" s="12" customFormat="1" ht="18" customHeight="1" x14ac:dyDescent="0.15">
      <c r="A105" s="408"/>
      <c r="B105" s="411" t="s">
        <v>123</v>
      </c>
      <c r="C105" s="421"/>
      <c r="D105" s="453">
        <v>0.1</v>
      </c>
      <c r="E105" s="417">
        <v>50</v>
      </c>
      <c r="F105" s="419" t="s">
        <v>406</v>
      </c>
      <c r="G105" s="419">
        <v>50</v>
      </c>
      <c r="H105" s="426" t="s">
        <v>406</v>
      </c>
    </row>
    <row r="106" spans="1:8" s="12" customFormat="1" ht="18" customHeight="1" x14ac:dyDescent="0.15">
      <c r="A106" s="408"/>
      <c r="B106" s="411"/>
      <c r="C106" s="421"/>
      <c r="D106" s="454"/>
      <c r="E106" s="418"/>
      <c r="F106" s="420"/>
      <c r="G106" s="420"/>
      <c r="H106" s="427"/>
    </row>
    <row r="107" spans="1:8" s="12" customFormat="1" ht="18" customHeight="1" thickBot="1" x14ac:dyDescent="0.2">
      <c r="A107" s="409"/>
      <c r="B107" s="428"/>
      <c r="C107" s="422"/>
      <c r="D107" s="459"/>
      <c r="E107" s="451"/>
      <c r="F107" s="434"/>
      <c r="G107" s="434"/>
      <c r="H107" s="435"/>
    </row>
    <row r="108" spans="1:8" s="12" customFormat="1" ht="18" customHeight="1" x14ac:dyDescent="0.15">
      <c r="A108" s="407" t="s">
        <v>127</v>
      </c>
      <c r="B108" s="410" t="s">
        <v>128</v>
      </c>
      <c r="C108" s="439">
        <f>SUM(D108:D113)</f>
        <v>0.05</v>
      </c>
      <c r="D108" s="465">
        <v>2.5000000000000001E-2</v>
      </c>
      <c r="E108" s="452">
        <v>100</v>
      </c>
      <c r="F108" s="436" t="s">
        <v>407</v>
      </c>
      <c r="G108" s="436">
        <v>100</v>
      </c>
      <c r="H108" s="437" t="s">
        <v>407</v>
      </c>
    </row>
    <row r="109" spans="1:8" s="12" customFormat="1" ht="18" customHeight="1" x14ac:dyDescent="0.15">
      <c r="A109" s="408"/>
      <c r="B109" s="411"/>
      <c r="C109" s="440"/>
      <c r="D109" s="465"/>
      <c r="E109" s="418"/>
      <c r="F109" s="420"/>
      <c r="G109" s="420"/>
      <c r="H109" s="427"/>
    </row>
    <row r="110" spans="1:8" s="12" customFormat="1" ht="18" customHeight="1" thickBot="1" x14ac:dyDescent="0.2">
      <c r="A110" s="409"/>
      <c r="B110" s="412"/>
      <c r="C110" s="441"/>
      <c r="D110" s="465"/>
      <c r="E110" s="418"/>
      <c r="F110" s="420"/>
      <c r="G110" s="420"/>
      <c r="H110" s="427"/>
    </row>
    <row r="111" spans="1:8" s="12" customFormat="1" ht="18" customHeight="1" thickBot="1" x14ac:dyDescent="0.2">
      <c r="A111" s="409"/>
      <c r="B111" s="428" t="s">
        <v>345</v>
      </c>
      <c r="C111" s="495"/>
      <c r="D111" s="453">
        <v>2.5000000000000001E-2</v>
      </c>
      <c r="E111" s="417">
        <v>50</v>
      </c>
      <c r="F111" s="419" t="s">
        <v>408</v>
      </c>
      <c r="G111" s="419">
        <v>100</v>
      </c>
      <c r="H111" s="426" t="s">
        <v>409</v>
      </c>
    </row>
    <row r="112" spans="1:8" s="12" customFormat="1" ht="18" customHeight="1" x14ac:dyDescent="0.15">
      <c r="A112" s="408"/>
      <c r="B112" s="411"/>
      <c r="C112" s="442"/>
      <c r="D112" s="454"/>
      <c r="E112" s="418"/>
      <c r="F112" s="420"/>
      <c r="G112" s="420"/>
      <c r="H112" s="427"/>
    </row>
    <row r="113" spans="1:8" s="12" customFormat="1" ht="18" customHeight="1" thickBot="1" x14ac:dyDescent="0.2">
      <c r="A113" s="409"/>
      <c r="B113" s="428"/>
      <c r="C113" s="495"/>
      <c r="D113" s="459"/>
      <c r="E113" s="449"/>
      <c r="F113" s="464"/>
      <c r="G113" s="464"/>
      <c r="H113" s="432"/>
    </row>
    <row r="114" spans="1:8" ht="15" thickBot="1" x14ac:dyDescent="0.2">
      <c r="A114" s="231"/>
      <c r="B114" s="80"/>
      <c r="C114" s="73"/>
      <c r="D114" s="110"/>
      <c r="E114" s="87"/>
      <c r="F114" s="84"/>
      <c r="G114" s="84"/>
      <c r="H114" s="88"/>
    </row>
    <row r="115" spans="1:8" ht="16" thickBot="1" x14ac:dyDescent="0.2">
      <c r="A115" s="219"/>
      <c r="B115" s="193" t="s">
        <v>134</v>
      </c>
      <c r="C115" s="177">
        <f>SUM(C6:C113)</f>
        <v>1</v>
      </c>
      <c r="D115" s="220">
        <f>SUM(D6:D113)</f>
        <v>1.0000000000000004</v>
      </c>
      <c r="E115" s="186">
        <f>ROUND(SUMPRODUCT($D$6:$D$113,E$6:E$113),2)</f>
        <v>36.4</v>
      </c>
      <c r="F115" s="188"/>
      <c r="G115" s="188">
        <f>ROUND(SUMPRODUCT($D$6:$D$113,G$6:G$113),2)</f>
        <v>60.67</v>
      </c>
      <c r="H115" s="164"/>
    </row>
    <row r="116" spans="1:8" x14ac:dyDescent="0.15">
      <c r="A116" s="112"/>
      <c r="B116" s="69"/>
      <c r="C116" s="74"/>
      <c r="D116" s="111"/>
      <c r="E116" s="89"/>
      <c r="F116" s="75"/>
      <c r="G116" s="75"/>
      <c r="H116" s="90"/>
    </row>
    <row r="117" spans="1:8" x14ac:dyDescent="0.15">
      <c r="A117" s="112"/>
      <c r="B117" s="69"/>
      <c r="C117" s="74"/>
      <c r="D117" s="111"/>
      <c r="E117" s="89"/>
      <c r="F117" s="75"/>
      <c r="G117" s="75"/>
      <c r="H117" s="90"/>
    </row>
    <row r="118" spans="1:8" x14ac:dyDescent="0.15">
      <c r="A118" s="112"/>
      <c r="B118" s="69"/>
      <c r="C118" s="74"/>
      <c r="D118" s="111"/>
      <c r="E118" s="89"/>
      <c r="F118" s="75"/>
      <c r="G118" s="75"/>
      <c r="H118" s="90"/>
    </row>
    <row r="119" spans="1:8" x14ac:dyDescent="0.15">
      <c r="A119" s="113"/>
      <c r="B119" s="69"/>
      <c r="C119" s="76"/>
      <c r="D119" s="114"/>
      <c r="E119" s="89"/>
      <c r="F119" s="75"/>
      <c r="G119" s="75"/>
      <c r="H119" s="90"/>
    </row>
    <row r="120" spans="1:8" x14ac:dyDescent="0.15">
      <c r="A120" s="113"/>
      <c r="B120" s="69"/>
      <c r="C120" s="76"/>
      <c r="D120" s="114"/>
      <c r="E120" s="89"/>
      <c r="F120" s="75"/>
      <c r="G120" s="75"/>
      <c r="H120" s="90"/>
    </row>
    <row r="121" spans="1:8" ht="15" thickBot="1" x14ac:dyDescent="0.2">
      <c r="A121" s="113"/>
      <c r="B121" s="69"/>
      <c r="C121" s="76"/>
      <c r="D121" s="114"/>
      <c r="E121" s="156"/>
      <c r="F121" s="148"/>
      <c r="G121" s="148"/>
      <c r="H121" s="101"/>
    </row>
    <row r="122" spans="1:8" ht="16" thickBot="1" x14ac:dyDescent="0.2">
      <c r="A122" s="140" t="s">
        <v>135</v>
      </c>
      <c r="B122" s="163"/>
      <c r="C122" s="142"/>
      <c r="D122" s="210"/>
      <c r="E122" s="152" t="s">
        <v>1</v>
      </c>
      <c r="F122" s="145" t="s">
        <v>2</v>
      </c>
      <c r="G122" s="146" t="s">
        <v>1</v>
      </c>
      <c r="H122" s="230" t="s">
        <v>3</v>
      </c>
    </row>
    <row r="123" spans="1:8" x14ac:dyDescent="0.15">
      <c r="A123" s="138" t="s">
        <v>14</v>
      </c>
      <c r="B123" s="83"/>
      <c r="C123" s="127"/>
      <c r="D123" s="229"/>
      <c r="E123" s="222">
        <f>SUMPRODUCT($D$6:$D$20,E6:E20)</f>
        <v>0</v>
      </c>
      <c r="F123" s="75"/>
      <c r="G123" s="224">
        <f>SUMPRODUCT($D$6:$D$20,G6:G20)</f>
        <v>0</v>
      </c>
      <c r="H123" s="90"/>
    </row>
    <row r="124" spans="1:8" x14ac:dyDescent="0.15">
      <c r="A124" s="133" t="s">
        <v>29</v>
      </c>
      <c r="B124" s="117"/>
      <c r="C124" s="131"/>
      <c r="D124" s="215"/>
      <c r="E124" s="222">
        <f>SUMPRODUCT($D$21:$D$41,E21:E41)</f>
        <v>5.3575000000000008</v>
      </c>
      <c r="F124" s="75"/>
      <c r="G124" s="224">
        <f>SUMPRODUCT($D$21:$D$41,G21:G41)</f>
        <v>10.715000000000002</v>
      </c>
      <c r="H124" s="90"/>
    </row>
    <row r="125" spans="1:8" x14ac:dyDescent="0.15">
      <c r="A125" s="133" t="s">
        <v>50</v>
      </c>
      <c r="B125" s="117"/>
      <c r="C125" s="131"/>
      <c r="D125" s="215"/>
      <c r="E125" s="222">
        <f>SUMPRODUCT($D$42:$D$50,E42:E50)</f>
        <v>6.6659999999999995</v>
      </c>
      <c r="F125" s="75"/>
      <c r="G125" s="224">
        <f>SUMPRODUCT($D$42:$D$50,G42:G50)</f>
        <v>8.3324999999999996</v>
      </c>
      <c r="H125" s="90"/>
    </row>
    <row r="126" spans="1:8" x14ac:dyDescent="0.15">
      <c r="A126" s="133" t="s">
        <v>65</v>
      </c>
      <c r="B126" s="117"/>
      <c r="C126" s="131"/>
      <c r="D126" s="215"/>
      <c r="E126" s="222">
        <f>SUMPRODUCT($D$51:$D$62,E51:E62)</f>
        <v>5</v>
      </c>
      <c r="F126" s="75"/>
      <c r="G126" s="224">
        <f>SUMPRODUCT($D$51:$D$62,G51:G62)</f>
        <v>3.75</v>
      </c>
      <c r="H126" s="90"/>
    </row>
    <row r="127" spans="1:8" x14ac:dyDescent="0.15">
      <c r="A127" s="133" t="s">
        <v>137</v>
      </c>
      <c r="B127" s="117"/>
      <c r="C127" s="131"/>
      <c r="D127" s="215"/>
      <c r="E127" s="222">
        <f>SUMPRODUCT($D$63:$D$74,E63:E74)</f>
        <v>0.625</v>
      </c>
      <c r="F127" s="75"/>
      <c r="G127" s="224">
        <f>SUMPRODUCT($D$63:$D$74,G63:G74)</f>
        <v>3.125</v>
      </c>
      <c r="H127" s="90"/>
    </row>
    <row r="128" spans="1:8" x14ac:dyDescent="0.15">
      <c r="A128" s="133" t="s">
        <v>90</v>
      </c>
      <c r="B128" s="117"/>
      <c r="C128" s="131"/>
      <c r="D128" s="215"/>
      <c r="E128" s="222">
        <f>SUMPRODUCT($D$75:$D$80,E75:E80)</f>
        <v>0</v>
      </c>
      <c r="F128" s="75"/>
      <c r="G128" s="224">
        <f>SUMPRODUCT($D$75:$D$80,G75:G80)</f>
        <v>7.5</v>
      </c>
      <c r="H128" s="90"/>
    </row>
    <row r="129" spans="1:8" x14ac:dyDescent="0.15">
      <c r="A129" s="133" t="s">
        <v>97</v>
      </c>
      <c r="B129" s="117"/>
      <c r="C129" s="131"/>
      <c r="D129" s="215"/>
      <c r="E129" s="222">
        <f>SUMPRODUCT($D$81:$D$89,E81:E89)</f>
        <v>5</v>
      </c>
      <c r="F129" s="75"/>
      <c r="G129" s="224">
        <f>SUMPRODUCT($D$81:$D$89,G81:G89)</f>
        <v>6</v>
      </c>
      <c r="H129" s="90"/>
    </row>
    <row r="130" spans="1:8" x14ac:dyDescent="0.15">
      <c r="A130" s="133" t="s">
        <v>105</v>
      </c>
      <c r="B130" s="117"/>
      <c r="C130" s="131"/>
      <c r="D130" s="215"/>
      <c r="E130" s="222">
        <f>SUMPRODUCT($D$90:$D$101,E90:E101)</f>
        <v>2.5</v>
      </c>
      <c r="F130" s="75"/>
      <c r="G130" s="224">
        <f>SUMPRODUCT($D$90:$D$101,G90:G101)</f>
        <v>8.75</v>
      </c>
      <c r="H130" s="90"/>
    </row>
    <row r="131" spans="1:8" x14ac:dyDescent="0.15">
      <c r="A131" s="133" t="s">
        <v>118</v>
      </c>
      <c r="B131" s="117"/>
      <c r="C131" s="131"/>
      <c r="D131" s="215"/>
      <c r="E131" s="222">
        <f>SUMPRODUCT($D$102:$D$107,E102:E107)</f>
        <v>7.5</v>
      </c>
      <c r="F131" s="75"/>
      <c r="G131" s="224">
        <f>SUMPRODUCT($D$102:$D$107,G102:G107)</f>
        <v>7.5</v>
      </c>
      <c r="H131" s="90"/>
    </row>
    <row r="132" spans="1:8" ht="15" thickBot="1" x14ac:dyDescent="0.2">
      <c r="A132" s="134" t="s">
        <v>127</v>
      </c>
      <c r="B132" s="125"/>
      <c r="C132" s="136"/>
      <c r="D132" s="228"/>
      <c r="E132" s="223">
        <f>SUMPRODUCT($D$108:$D$113,E108:E113)</f>
        <v>3.75</v>
      </c>
      <c r="F132" s="148"/>
      <c r="G132" s="225">
        <f>SUMPRODUCT($D$108:$D$113,G108:G113)</f>
        <v>5</v>
      </c>
      <c r="H132" s="101"/>
    </row>
    <row r="133" spans="1:8" x14ac:dyDescent="0.15">
      <c r="B133" s="21"/>
    </row>
    <row r="134" spans="1:8" x14ac:dyDescent="0.15">
      <c r="B134" s="21"/>
    </row>
    <row r="135" spans="1:8" x14ac:dyDescent="0.15">
      <c r="B135" s="21"/>
    </row>
    <row r="136" spans="1:8" x14ac:dyDescent="0.15">
      <c r="B136" s="21"/>
    </row>
    <row r="137" spans="1:8" x14ac:dyDescent="0.15">
      <c r="B137" s="21"/>
    </row>
    <row r="138" spans="1:8" x14ac:dyDescent="0.15">
      <c r="B138" s="21"/>
    </row>
    <row r="139" spans="1:8" x14ac:dyDescent="0.15">
      <c r="B139" s="21"/>
    </row>
    <row r="140" spans="1:8" x14ac:dyDescent="0.15">
      <c r="B140" s="21"/>
    </row>
    <row r="141" spans="1:8" x14ac:dyDescent="0.15">
      <c r="B141" s="21"/>
    </row>
    <row r="142" spans="1:8" x14ac:dyDescent="0.15">
      <c r="B142" s="21"/>
    </row>
    <row r="143" spans="1:8" x14ac:dyDescent="0.15">
      <c r="B143" s="21"/>
    </row>
    <row r="144" spans="1:8" x14ac:dyDescent="0.15">
      <c r="B144" s="21"/>
    </row>
    <row r="145" spans="2:2" x14ac:dyDescent="0.15">
      <c r="B145" s="21"/>
    </row>
    <row r="146" spans="2:2" x14ac:dyDescent="0.15">
      <c r="B146" s="21"/>
    </row>
    <row r="147" spans="2:2" x14ac:dyDescent="0.15">
      <c r="B147" s="21"/>
    </row>
    <row r="148" spans="2:2" x14ac:dyDescent="0.15">
      <c r="B148" s="21"/>
    </row>
    <row r="149" spans="2:2" x14ac:dyDescent="0.15">
      <c r="B149" s="21"/>
    </row>
    <row r="150" spans="2:2" x14ac:dyDescent="0.15">
      <c r="B150" s="21"/>
    </row>
    <row r="151" spans="2:2" x14ac:dyDescent="0.15">
      <c r="B151" s="21"/>
    </row>
    <row r="152" spans="2:2" x14ac:dyDescent="0.15">
      <c r="B152" s="21"/>
    </row>
    <row r="153" spans="2:2" x14ac:dyDescent="0.15">
      <c r="B153" s="21"/>
    </row>
    <row r="154" spans="2:2" x14ac:dyDescent="0.15">
      <c r="B154" s="21"/>
    </row>
    <row r="155" spans="2:2" x14ac:dyDescent="0.15">
      <c r="B155" s="21"/>
    </row>
    <row r="156" spans="2:2" x14ac:dyDescent="0.15">
      <c r="B156" s="21"/>
    </row>
    <row r="157" spans="2:2" x14ac:dyDescent="0.15">
      <c r="B157" s="21"/>
    </row>
    <row r="158" spans="2:2" x14ac:dyDescent="0.15">
      <c r="B158" s="21"/>
    </row>
    <row r="159" spans="2:2" x14ac:dyDescent="0.15">
      <c r="B159" s="21"/>
    </row>
    <row r="160" spans="2:2" x14ac:dyDescent="0.15">
      <c r="B160" s="21"/>
    </row>
    <row r="161" spans="2:2" x14ac:dyDescent="0.15">
      <c r="B161" s="21"/>
    </row>
    <row r="162" spans="2:2" x14ac:dyDescent="0.15">
      <c r="B162" s="21"/>
    </row>
    <row r="163" spans="2:2" x14ac:dyDescent="0.15">
      <c r="B163" s="21"/>
    </row>
    <row r="164" spans="2:2" x14ac:dyDescent="0.15">
      <c r="B164" s="21"/>
    </row>
    <row r="165" spans="2:2" x14ac:dyDescent="0.15">
      <c r="B165" s="21"/>
    </row>
  </sheetData>
  <sheetProtection algorithmName="SHA-512" hashValue="II1Gl7JZNmlFQVFqehR0UoYs72oWHVNiSNOec/ss6DtfYDnfFhCrS6Mggiou8gawoDypXH/AYjClRtU9pvSoDw==" saltValue="wB4/u/YVZwfmLTJ4ByuQPA==" spinCount="100000" sheet="1" objects="1" scenarios="1"/>
  <mergeCells count="240">
    <mergeCell ref="D9:D11"/>
    <mergeCell ref="E9:E11"/>
    <mergeCell ref="F9:F11"/>
    <mergeCell ref="G9:G11"/>
    <mergeCell ref="H9:H11"/>
    <mergeCell ref="F6:F8"/>
    <mergeCell ref="G6:G8"/>
    <mergeCell ref="H6:H8"/>
    <mergeCell ref="B6:B8"/>
    <mergeCell ref="C6:C20"/>
    <mergeCell ref="D6:D8"/>
    <mergeCell ref="E6:E8"/>
    <mergeCell ref="B12:B14"/>
    <mergeCell ref="D12:D14"/>
    <mergeCell ref="E12:E14"/>
    <mergeCell ref="F12:F14"/>
    <mergeCell ref="G12:G14"/>
    <mergeCell ref="H12:H14"/>
    <mergeCell ref="B15:B17"/>
    <mergeCell ref="D15:D17"/>
    <mergeCell ref="E15:E17"/>
    <mergeCell ref="F15:F17"/>
    <mergeCell ref="G15:G17"/>
    <mergeCell ref="H15:H17"/>
    <mergeCell ref="B18:B20"/>
    <mergeCell ref="D18:D20"/>
    <mergeCell ref="E18:E20"/>
    <mergeCell ref="F18:F20"/>
    <mergeCell ref="G18:G20"/>
    <mergeCell ref="H18:H20"/>
    <mergeCell ref="A21:A41"/>
    <mergeCell ref="B21:B23"/>
    <mergeCell ref="C21:C41"/>
    <mergeCell ref="D21:D23"/>
    <mergeCell ref="E21:E23"/>
    <mergeCell ref="F21:F23"/>
    <mergeCell ref="G21:G23"/>
    <mergeCell ref="H21:H23"/>
    <mergeCell ref="A6:A20"/>
    <mergeCell ref="B24:B26"/>
    <mergeCell ref="D24:D26"/>
    <mergeCell ref="E24:E26"/>
    <mergeCell ref="F24:F26"/>
    <mergeCell ref="G24:G26"/>
    <mergeCell ref="H24:H26"/>
    <mergeCell ref="B9:B11"/>
    <mergeCell ref="B27:B29"/>
    <mergeCell ref="D27:D29"/>
    <mergeCell ref="E27:E29"/>
    <mergeCell ref="F27:F29"/>
    <mergeCell ref="G27:G29"/>
    <mergeCell ref="H27:H29"/>
    <mergeCell ref="B30:B32"/>
    <mergeCell ref="D30:D32"/>
    <mergeCell ref="E30:E32"/>
    <mergeCell ref="F30:F32"/>
    <mergeCell ref="G30:G32"/>
    <mergeCell ref="H30:H32"/>
    <mergeCell ref="B33:B35"/>
    <mergeCell ref="D33:D35"/>
    <mergeCell ref="E33:E35"/>
    <mergeCell ref="F33:F35"/>
    <mergeCell ref="G33:G35"/>
    <mergeCell ref="H33:H35"/>
    <mergeCell ref="B36:B38"/>
    <mergeCell ref="D36:D38"/>
    <mergeCell ref="E36:E38"/>
    <mergeCell ref="F36:F38"/>
    <mergeCell ref="G36:G38"/>
    <mergeCell ref="H36:H38"/>
    <mergeCell ref="B39:B41"/>
    <mergeCell ref="D39:D41"/>
    <mergeCell ref="E39:E41"/>
    <mergeCell ref="F39:F41"/>
    <mergeCell ref="G39:G41"/>
    <mergeCell ref="H39:H41"/>
    <mergeCell ref="A42:A50"/>
    <mergeCell ref="B42:B44"/>
    <mergeCell ref="C42:C50"/>
    <mergeCell ref="D42:D44"/>
    <mergeCell ref="E42:E44"/>
    <mergeCell ref="B45:B47"/>
    <mergeCell ref="D45:D47"/>
    <mergeCell ref="E45:E47"/>
    <mergeCell ref="F45:F47"/>
    <mergeCell ref="G45:G47"/>
    <mergeCell ref="H45:H47"/>
    <mergeCell ref="F42:F44"/>
    <mergeCell ref="G42:G44"/>
    <mergeCell ref="H42:H44"/>
    <mergeCell ref="B48:B50"/>
    <mergeCell ref="D48:D50"/>
    <mergeCell ref="E48:E50"/>
    <mergeCell ref="F48:F50"/>
    <mergeCell ref="G48:G50"/>
    <mergeCell ref="H48:H50"/>
    <mergeCell ref="A51:A62"/>
    <mergeCell ref="B51:B53"/>
    <mergeCell ref="C51:C62"/>
    <mergeCell ref="D51:D53"/>
    <mergeCell ref="E51:E53"/>
    <mergeCell ref="F51:F53"/>
    <mergeCell ref="G51:G53"/>
    <mergeCell ref="H51:H53"/>
    <mergeCell ref="B54:B56"/>
    <mergeCell ref="D54:D56"/>
    <mergeCell ref="E54:E56"/>
    <mergeCell ref="F54:F56"/>
    <mergeCell ref="G54:G56"/>
    <mergeCell ref="H54:H56"/>
    <mergeCell ref="B57:B59"/>
    <mergeCell ref="D57:D59"/>
    <mergeCell ref="E57:E59"/>
    <mergeCell ref="F57:F59"/>
    <mergeCell ref="G57:G59"/>
    <mergeCell ref="H57:H59"/>
    <mergeCell ref="B60:B62"/>
    <mergeCell ref="D60:D62"/>
    <mergeCell ref="E60:E62"/>
    <mergeCell ref="F60:F62"/>
    <mergeCell ref="G60:G62"/>
    <mergeCell ref="H60:H62"/>
    <mergeCell ref="G63:G65"/>
    <mergeCell ref="H63:H65"/>
    <mergeCell ref="B69:B71"/>
    <mergeCell ref="D69:D71"/>
    <mergeCell ref="E69:E71"/>
    <mergeCell ref="F69:F71"/>
    <mergeCell ref="G69:G71"/>
    <mergeCell ref="H69:H71"/>
    <mergeCell ref="B66:B68"/>
    <mergeCell ref="D66:D68"/>
    <mergeCell ref="E66:E68"/>
    <mergeCell ref="F66:F68"/>
    <mergeCell ref="G66:G68"/>
    <mergeCell ref="H66:H68"/>
    <mergeCell ref="C63:C74"/>
    <mergeCell ref="D63:D65"/>
    <mergeCell ref="E63:E65"/>
    <mergeCell ref="F63:F65"/>
    <mergeCell ref="B72:B74"/>
    <mergeCell ref="D72:D74"/>
    <mergeCell ref="G87:G89"/>
    <mergeCell ref="H87:H89"/>
    <mergeCell ref="E72:E74"/>
    <mergeCell ref="F72:F74"/>
    <mergeCell ref="G72:G74"/>
    <mergeCell ref="H72:H74"/>
    <mergeCell ref="A75:A80"/>
    <mergeCell ref="B75:B77"/>
    <mergeCell ref="C75:C80"/>
    <mergeCell ref="D75:D77"/>
    <mergeCell ref="E75:E77"/>
    <mergeCell ref="A63:A74"/>
    <mergeCell ref="B63:B65"/>
    <mergeCell ref="B78:B80"/>
    <mergeCell ref="D78:D80"/>
    <mergeCell ref="E78:E80"/>
    <mergeCell ref="F78:F80"/>
    <mergeCell ref="G78:G80"/>
    <mergeCell ref="H78:H80"/>
    <mergeCell ref="F75:F77"/>
    <mergeCell ref="G75:G77"/>
    <mergeCell ref="H75:H77"/>
    <mergeCell ref="B99:B101"/>
    <mergeCell ref="D99:D101"/>
    <mergeCell ref="E99:E101"/>
    <mergeCell ref="F99:F101"/>
    <mergeCell ref="G99:G101"/>
    <mergeCell ref="H99:H101"/>
    <mergeCell ref="A81:A89"/>
    <mergeCell ref="B81:B83"/>
    <mergeCell ref="C81:C89"/>
    <mergeCell ref="D81:D83"/>
    <mergeCell ref="E81:E83"/>
    <mergeCell ref="F81:F83"/>
    <mergeCell ref="G81:G83"/>
    <mergeCell ref="H81:H83"/>
    <mergeCell ref="B84:B86"/>
    <mergeCell ref="D84:D86"/>
    <mergeCell ref="E84:E86"/>
    <mergeCell ref="F84:F86"/>
    <mergeCell ref="G84:G86"/>
    <mergeCell ref="H84:H86"/>
    <mergeCell ref="B87:B89"/>
    <mergeCell ref="D87:D89"/>
    <mergeCell ref="E87:E89"/>
    <mergeCell ref="F87:F89"/>
    <mergeCell ref="A102:A107"/>
    <mergeCell ref="B102:B104"/>
    <mergeCell ref="C102:C107"/>
    <mergeCell ref="D102:D104"/>
    <mergeCell ref="E102:E104"/>
    <mergeCell ref="F102:F104"/>
    <mergeCell ref="G102:G104"/>
    <mergeCell ref="H102:H104"/>
    <mergeCell ref="B105:B107"/>
    <mergeCell ref="D105:D107"/>
    <mergeCell ref="E105:E107"/>
    <mergeCell ref="F105:F107"/>
    <mergeCell ref="G105:G107"/>
    <mergeCell ref="H105:H107"/>
    <mergeCell ref="F111:F113"/>
    <mergeCell ref="G111:G113"/>
    <mergeCell ref="H111:H113"/>
    <mergeCell ref="F108:F110"/>
    <mergeCell ref="G108:G110"/>
    <mergeCell ref="H108:H110"/>
    <mergeCell ref="A108:A113"/>
    <mergeCell ref="B108:B110"/>
    <mergeCell ref="C108:C113"/>
    <mergeCell ref="D108:D110"/>
    <mergeCell ref="E108:E110"/>
    <mergeCell ref="B111:B113"/>
    <mergeCell ref="D111:D113"/>
    <mergeCell ref="E111:E113"/>
    <mergeCell ref="E3:E5"/>
    <mergeCell ref="F3:F5"/>
    <mergeCell ref="G3:G5"/>
    <mergeCell ref="H3:H5"/>
    <mergeCell ref="A90:A101"/>
    <mergeCell ref="F93:F95"/>
    <mergeCell ref="G93:G95"/>
    <mergeCell ref="H93:H95"/>
    <mergeCell ref="F90:F92"/>
    <mergeCell ref="G90:G92"/>
    <mergeCell ref="H90:H92"/>
    <mergeCell ref="B96:B98"/>
    <mergeCell ref="D96:D98"/>
    <mergeCell ref="E96:E98"/>
    <mergeCell ref="F96:F98"/>
    <mergeCell ref="G96:G98"/>
    <mergeCell ref="H96:H98"/>
    <mergeCell ref="B90:B92"/>
    <mergeCell ref="C90:C101"/>
    <mergeCell ref="D90:D92"/>
    <mergeCell ref="E90:E92"/>
    <mergeCell ref="B93:B95"/>
    <mergeCell ref="D93:D95"/>
    <mergeCell ref="E93:E95"/>
  </mergeCells>
  <conditionalFormatting sqref="E123:E132 G123:G132">
    <cfRule type="colorScale" priority="12">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portrait" r:id="rId1"/>
  <headerFooter>
    <oddHeader>&amp;L&amp;"Arial,Fett"&amp;18ALTERNATIVE 1: STADTBAHN OBERIRDISCH&amp;C&amp;"Arial,Fett"&amp;18HAHNENSTRAßE</oddHeader>
  </headerFooter>
  <rowBreaks count="1" manualBreakCount="1">
    <brk id="7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J168"/>
  <sheetViews>
    <sheetView topLeftCell="A84" zoomScaleNormal="100" zoomScaleSheetLayoutView="55" zoomScalePageLayoutView="55" workbookViewId="0">
      <selection activeCell="C102" sqref="C102:C107"/>
    </sheetView>
  </sheetViews>
  <sheetFormatPr baseColWidth="10" defaultColWidth="11.1640625" defaultRowHeight="14" x14ac:dyDescent="0.15"/>
  <cols>
    <col min="1" max="1" width="20.5" style="2" customWidth="1"/>
    <col min="2" max="2" width="35.6640625" style="22" customWidth="1"/>
    <col min="3" max="3" width="8.6640625" style="4" bestFit="1" customWidth="1"/>
    <col min="4" max="4" width="8.6640625" style="2" bestFit="1" customWidth="1"/>
    <col min="5" max="5" width="14" style="21" customWidth="1"/>
    <col min="6" max="6" width="42.6640625" style="21" customWidth="1"/>
    <col min="7" max="7" width="13.5" style="21" customWidth="1"/>
    <col min="8" max="8" width="42.6640625" style="21" customWidth="1"/>
    <col min="9" max="9" width="13.6640625" style="21" customWidth="1"/>
    <col min="10" max="10" width="42.6640625" style="21" customWidth="1"/>
    <col min="11" max="16384" width="11.1640625" style="2"/>
  </cols>
  <sheetData>
    <row r="1" spans="1:10" ht="18" x14ac:dyDescent="0.15">
      <c r="A1" s="61" t="s">
        <v>410</v>
      </c>
      <c r="B1" s="62"/>
      <c r="C1" s="63"/>
      <c r="D1" s="62"/>
      <c r="E1" s="121" t="s">
        <v>1</v>
      </c>
      <c r="F1" s="122" t="s">
        <v>2</v>
      </c>
      <c r="G1" s="123" t="s">
        <v>1</v>
      </c>
      <c r="H1" s="122" t="s">
        <v>3</v>
      </c>
      <c r="I1" s="123" t="s">
        <v>1</v>
      </c>
      <c r="J1" s="124" t="s">
        <v>411</v>
      </c>
    </row>
    <row r="2" spans="1:10" ht="45" x14ac:dyDescent="0.15">
      <c r="A2" s="61"/>
      <c r="B2" s="62"/>
      <c r="C2" s="63"/>
      <c r="D2" s="62"/>
      <c r="E2" s="102" t="s">
        <v>6</v>
      </c>
      <c r="F2" s="35" t="s">
        <v>412</v>
      </c>
      <c r="G2" s="59" t="s">
        <v>6</v>
      </c>
      <c r="H2" s="58" t="s">
        <v>413</v>
      </c>
      <c r="I2" s="59" t="s">
        <v>6</v>
      </c>
      <c r="J2" s="92" t="s">
        <v>414</v>
      </c>
    </row>
    <row r="3" spans="1:10" s="5" customFormat="1" ht="15" thickBot="1" x14ac:dyDescent="0.2">
      <c r="A3" s="64" t="s">
        <v>11</v>
      </c>
      <c r="B3" s="108">
        <v>44995</v>
      </c>
      <c r="C3" s="65"/>
      <c r="D3" s="66"/>
      <c r="E3" s="504" t="s">
        <v>12</v>
      </c>
      <c r="F3" s="505" t="s">
        <v>13</v>
      </c>
      <c r="G3" s="505" t="s">
        <v>12</v>
      </c>
      <c r="H3" s="505" t="s">
        <v>13</v>
      </c>
      <c r="I3" s="505" t="s">
        <v>12</v>
      </c>
      <c r="J3" s="507" t="s">
        <v>13</v>
      </c>
    </row>
    <row r="4" spans="1:10" s="14" customFormat="1" ht="27.75" customHeight="1" thickBot="1" x14ac:dyDescent="0.2">
      <c r="A4" s="36"/>
      <c r="B4" s="37"/>
      <c r="C4" s="38"/>
      <c r="D4" s="39"/>
      <c r="E4" s="408"/>
      <c r="F4" s="506"/>
      <c r="G4" s="506"/>
      <c r="H4" s="506"/>
      <c r="I4" s="506"/>
      <c r="J4" s="508"/>
    </row>
    <row r="5" spans="1:10" s="119" customFormat="1" ht="18" customHeight="1" thickBot="1" x14ac:dyDescent="0.2">
      <c r="A5" s="67"/>
      <c r="B5" s="67"/>
      <c r="C5" s="232"/>
      <c r="D5" s="67"/>
      <c r="E5" s="408"/>
      <c r="F5" s="506"/>
      <c r="G5" s="506"/>
      <c r="H5" s="506"/>
      <c r="I5" s="506"/>
      <c r="J5" s="508"/>
    </row>
    <row r="6" spans="1:10" s="12" customFormat="1" ht="21.5" customHeight="1" x14ac:dyDescent="0.15">
      <c r="A6" s="407" t="s">
        <v>14</v>
      </c>
      <c r="B6" s="469" t="s">
        <v>15</v>
      </c>
      <c r="C6" s="413">
        <f>SUM(D6:D20)</f>
        <v>0.1</v>
      </c>
      <c r="D6" s="458">
        <v>0.02</v>
      </c>
      <c r="E6" s="452">
        <v>100</v>
      </c>
      <c r="F6" s="436" t="s">
        <v>415</v>
      </c>
      <c r="G6" s="436">
        <v>0</v>
      </c>
      <c r="H6" s="436" t="s">
        <v>416</v>
      </c>
      <c r="I6" s="436">
        <v>50</v>
      </c>
      <c r="J6" s="437" t="s">
        <v>417</v>
      </c>
    </row>
    <row r="7" spans="1:10" s="12" customFormat="1" ht="21.5" customHeight="1" x14ac:dyDescent="0.15">
      <c r="A7" s="408"/>
      <c r="B7" s="470"/>
      <c r="C7" s="414"/>
      <c r="D7" s="454"/>
      <c r="E7" s="418"/>
      <c r="F7" s="420"/>
      <c r="G7" s="420"/>
      <c r="H7" s="420"/>
      <c r="I7" s="420"/>
      <c r="J7" s="427"/>
    </row>
    <row r="8" spans="1:10" s="12" customFormat="1" ht="21.5" customHeight="1" thickBot="1" x14ac:dyDescent="0.2">
      <c r="A8" s="409"/>
      <c r="B8" s="471"/>
      <c r="C8" s="415"/>
      <c r="D8" s="455"/>
      <c r="E8" s="418"/>
      <c r="F8" s="420"/>
      <c r="G8" s="420"/>
      <c r="H8" s="420"/>
      <c r="I8" s="420"/>
      <c r="J8" s="427"/>
    </row>
    <row r="9" spans="1:10" s="12" customFormat="1" ht="25.5" customHeight="1" x14ac:dyDescent="0.15">
      <c r="A9" s="408"/>
      <c r="B9" s="503" t="s">
        <v>19</v>
      </c>
      <c r="C9" s="414"/>
      <c r="D9" s="453">
        <v>0.02</v>
      </c>
      <c r="E9" s="418">
        <v>50</v>
      </c>
      <c r="F9" s="420" t="s">
        <v>418</v>
      </c>
      <c r="G9" s="420">
        <v>50</v>
      </c>
      <c r="H9" s="420" t="s">
        <v>419</v>
      </c>
      <c r="I9" s="420">
        <v>50</v>
      </c>
      <c r="J9" s="427" t="s">
        <v>420</v>
      </c>
    </row>
    <row r="10" spans="1:10" s="12" customFormat="1" ht="25.5" customHeight="1" x14ac:dyDescent="0.15">
      <c r="A10" s="408"/>
      <c r="B10" s="470"/>
      <c r="C10" s="414"/>
      <c r="D10" s="454"/>
      <c r="E10" s="418"/>
      <c r="F10" s="420"/>
      <c r="G10" s="420"/>
      <c r="H10" s="420"/>
      <c r="I10" s="420"/>
      <c r="J10" s="427"/>
    </row>
    <row r="11" spans="1:10" s="12" customFormat="1" ht="25.5" customHeight="1" thickBot="1" x14ac:dyDescent="0.2">
      <c r="A11" s="409"/>
      <c r="B11" s="471"/>
      <c r="C11" s="415"/>
      <c r="D11" s="455"/>
      <c r="E11" s="418"/>
      <c r="F11" s="420"/>
      <c r="G11" s="420"/>
      <c r="H11" s="420"/>
      <c r="I11" s="420"/>
      <c r="J11" s="427"/>
    </row>
    <row r="12" spans="1:10" s="12" customFormat="1" ht="18" customHeight="1" x14ac:dyDescent="0.15">
      <c r="A12" s="408"/>
      <c r="B12" s="416" t="s">
        <v>202</v>
      </c>
      <c r="C12" s="414"/>
      <c r="D12" s="453">
        <v>0.02</v>
      </c>
      <c r="E12" s="418">
        <v>100</v>
      </c>
      <c r="F12" s="420" t="s">
        <v>421</v>
      </c>
      <c r="G12" s="420">
        <v>100</v>
      </c>
      <c r="H12" s="420" t="s">
        <v>421</v>
      </c>
      <c r="I12" s="420">
        <v>100</v>
      </c>
      <c r="J12" s="427" t="s">
        <v>421</v>
      </c>
    </row>
    <row r="13" spans="1:10" s="12" customFormat="1" ht="18" customHeight="1" x14ac:dyDescent="0.15">
      <c r="A13" s="408"/>
      <c r="B13" s="470"/>
      <c r="C13" s="414"/>
      <c r="D13" s="454"/>
      <c r="E13" s="418"/>
      <c r="F13" s="420"/>
      <c r="G13" s="420"/>
      <c r="H13" s="420"/>
      <c r="I13" s="420"/>
      <c r="J13" s="427"/>
    </row>
    <row r="14" spans="1:10" s="12" customFormat="1" ht="18" customHeight="1" thickBot="1" x14ac:dyDescent="0.2">
      <c r="A14" s="409"/>
      <c r="B14" s="471"/>
      <c r="C14" s="415"/>
      <c r="D14" s="455"/>
      <c r="E14" s="418"/>
      <c r="F14" s="420"/>
      <c r="G14" s="420"/>
      <c r="H14" s="420"/>
      <c r="I14" s="420"/>
      <c r="J14" s="427"/>
    </row>
    <row r="15" spans="1:10" s="12" customFormat="1" ht="21" customHeight="1" x14ac:dyDescent="0.15">
      <c r="A15" s="408"/>
      <c r="B15" s="416" t="s">
        <v>25</v>
      </c>
      <c r="C15" s="414"/>
      <c r="D15" s="453">
        <v>0.02</v>
      </c>
      <c r="E15" s="418">
        <v>100</v>
      </c>
      <c r="F15" s="420" t="s">
        <v>422</v>
      </c>
      <c r="G15" s="420">
        <v>100</v>
      </c>
      <c r="H15" s="420" t="s">
        <v>423</v>
      </c>
      <c r="I15" s="420">
        <v>50</v>
      </c>
      <c r="J15" s="427" t="s">
        <v>424</v>
      </c>
    </row>
    <row r="16" spans="1:10" s="12" customFormat="1" ht="21" customHeight="1" x14ac:dyDescent="0.15">
      <c r="A16" s="408"/>
      <c r="B16" s="411"/>
      <c r="C16" s="414"/>
      <c r="D16" s="454"/>
      <c r="E16" s="418"/>
      <c r="F16" s="420"/>
      <c r="G16" s="420"/>
      <c r="H16" s="420"/>
      <c r="I16" s="420"/>
      <c r="J16" s="427"/>
    </row>
    <row r="17" spans="1:10" s="12" customFormat="1" ht="21" customHeight="1" thickBot="1" x14ac:dyDescent="0.2">
      <c r="A17" s="409"/>
      <c r="B17" s="412"/>
      <c r="C17" s="415"/>
      <c r="D17" s="455"/>
      <c r="E17" s="418"/>
      <c r="F17" s="420"/>
      <c r="G17" s="420"/>
      <c r="H17" s="420"/>
      <c r="I17" s="420"/>
      <c r="J17" s="427"/>
    </row>
    <row r="18" spans="1:10" s="12" customFormat="1" ht="18" customHeight="1" x14ac:dyDescent="0.15">
      <c r="A18" s="408"/>
      <c r="B18" s="470" t="s">
        <v>27</v>
      </c>
      <c r="C18" s="414"/>
      <c r="D18" s="454">
        <v>0.02</v>
      </c>
      <c r="E18" s="417">
        <v>100</v>
      </c>
      <c r="F18" s="419" t="s">
        <v>425</v>
      </c>
      <c r="G18" s="419">
        <v>100</v>
      </c>
      <c r="H18" s="419" t="s">
        <v>425</v>
      </c>
      <c r="I18" s="419">
        <v>50</v>
      </c>
      <c r="J18" s="426" t="s">
        <v>426</v>
      </c>
    </row>
    <row r="19" spans="1:10" s="12" customFormat="1" ht="18" customHeight="1" x14ac:dyDescent="0.15">
      <c r="A19" s="408"/>
      <c r="B19" s="470"/>
      <c r="C19" s="414"/>
      <c r="D19" s="454"/>
      <c r="E19" s="418"/>
      <c r="F19" s="420"/>
      <c r="G19" s="420"/>
      <c r="H19" s="420"/>
      <c r="I19" s="420"/>
      <c r="J19" s="427"/>
    </row>
    <row r="20" spans="1:10" s="12" customFormat="1" ht="44.25" customHeight="1" thickBot="1" x14ac:dyDescent="0.2">
      <c r="A20" s="409"/>
      <c r="B20" s="475"/>
      <c r="C20" s="415"/>
      <c r="D20" s="459"/>
      <c r="E20" s="451"/>
      <c r="F20" s="434"/>
      <c r="G20" s="434"/>
      <c r="H20" s="434"/>
      <c r="I20" s="434"/>
      <c r="J20" s="435"/>
    </row>
    <row r="21" spans="1:10" s="12" customFormat="1" ht="30.75" customHeight="1" x14ac:dyDescent="0.15">
      <c r="A21" s="407" t="s">
        <v>29</v>
      </c>
      <c r="B21" s="438" t="s">
        <v>30</v>
      </c>
      <c r="C21" s="448">
        <f>SUM(D21:D41)</f>
        <v>0.15001</v>
      </c>
      <c r="D21" s="458">
        <v>2.1430000000000001E-2</v>
      </c>
      <c r="E21" s="452">
        <v>100</v>
      </c>
      <c r="F21" s="436" t="s">
        <v>427</v>
      </c>
      <c r="G21" s="436">
        <v>50</v>
      </c>
      <c r="H21" s="436" t="s">
        <v>428</v>
      </c>
      <c r="I21" s="436">
        <v>0</v>
      </c>
      <c r="J21" s="437" t="s">
        <v>429</v>
      </c>
    </row>
    <row r="22" spans="1:10" s="12" customFormat="1" ht="30.75" customHeight="1" x14ac:dyDescent="0.15">
      <c r="A22" s="408"/>
      <c r="B22" s="424"/>
      <c r="C22" s="421"/>
      <c r="D22" s="454"/>
      <c r="E22" s="418"/>
      <c r="F22" s="420"/>
      <c r="G22" s="420"/>
      <c r="H22" s="420"/>
      <c r="I22" s="420"/>
      <c r="J22" s="427"/>
    </row>
    <row r="23" spans="1:10" s="12" customFormat="1" ht="30.75" customHeight="1" thickBot="1" x14ac:dyDescent="0.2">
      <c r="A23" s="409"/>
      <c r="B23" s="425"/>
      <c r="C23" s="422"/>
      <c r="D23" s="455"/>
      <c r="E23" s="418"/>
      <c r="F23" s="420"/>
      <c r="G23" s="420"/>
      <c r="H23" s="420"/>
      <c r="I23" s="420"/>
      <c r="J23" s="427"/>
    </row>
    <row r="24" spans="1:10" s="12" customFormat="1" ht="18" customHeight="1" x14ac:dyDescent="0.15">
      <c r="A24" s="408"/>
      <c r="B24" s="423" t="s">
        <v>34</v>
      </c>
      <c r="C24" s="421"/>
      <c r="D24" s="453">
        <v>2.1430000000000001E-2</v>
      </c>
      <c r="E24" s="418">
        <v>100</v>
      </c>
      <c r="F24" s="420" t="s">
        <v>430</v>
      </c>
      <c r="G24" s="420">
        <v>100</v>
      </c>
      <c r="H24" s="420" t="s">
        <v>430</v>
      </c>
      <c r="I24" s="420">
        <v>50</v>
      </c>
      <c r="J24" s="427" t="s">
        <v>431</v>
      </c>
    </row>
    <row r="25" spans="1:10" s="12" customFormat="1" ht="18" customHeight="1" x14ac:dyDescent="0.15">
      <c r="A25" s="408"/>
      <c r="B25" s="424"/>
      <c r="C25" s="421"/>
      <c r="D25" s="454"/>
      <c r="E25" s="418"/>
      <c r="F25" s="420"/>
      <c r="G25" s="420"/>
      <c r="H25" s="420"/>
      <c r="I25" s="420"/>
      <c r="J25" s="427"/>
    </row>
    <row r="26" spans="1:10" s="12" customFormat="1" ht="18" customHeight="1" thickBot="1" x14ac:dyDescent="0.2">
      <c r="A26" s="409"/>
      <c r="B26" s="425"/>
      <c r="C26" s="422"/>
      <c r="D26" s="455"/>
      <c r="E26" s="418"/>
      <c r="F26" s="420"/>
      <c r="G26" s="420"/>
      <c r="H26" s="420"/>
      <c r="I26" s="420"/>
      <c r="J26" s="427"/>
    </row>
    <row r="27" spans="1:10" s="12" customFormat="1" ht="21.5" customHeight="1" x14ac:dyDescent="0.15">
      <c r="A27" s="408"/>
      <c r="B27" s="416" t="s">
        <v>37</v>
      </c>
      <c r="C27" s="421"/>
      <c r="D27" s="453">
        <v>2.1430000000000001E-2</v>
      </c>
      <c r="E27" s="418">
        <v>100</v>
      </c>
      <c r="F27" s="420" t="s">
        <v>432</v>
      </c>
      <c r="G27" s="420">
        <v>0</v>
      </c>
      <c r="H27" s="420" t="s">
        <v>433</v>
      </c>
      <c r="I27" s="420">
        <v>50</v>
      </c>
      <c r="J27" s="427" t="s">
        <v>434</v>
      </c>
    </row>
    <row r="28" spans="1:10" s="12" customFormat="1" ht="21.5" customHeight="1" x14ac:dyDescent="0.15">
      <c r="A28" s="408"/>
      <c r="B28" s="411"/>
      <c r="C28" s="421"/>
      <c r="D28" s="454"/>
      <c r="E28" s="418"/>
      <c r="F28" s="420"/>
      <c r="G28" s="420"/>
      <c r="H28" s="420"/>
      <c r="I28" s="420"/>
      <c r="J28" s="427"/>
    </row>
    <row r="29" spans="1:10" s="12" customFormat="1" ht="21.5" customHeight="1" thickBot="1" x14ac:dyDescent="0.2">
      <c r="A29" s="409"/>
      <c r="B29" s="412"/>
      <c r="C29" s="422"/>
      <c r="D29" s="455"/>
      <c r="E29" s="418"/>
      <c r="F29" s="420"/>
      <c r="G29" s="420"/>
      <c r="H29" s="420"/>
      <c r="I29" s="420"/>
      <c r="J29" s="427"/>
    </row>
    <row r="30" spans="1:10" s="12" customFormat="1" ht="30.5" customHeight="1" x14ac:dyDescent="0.15">
      <c r="A30" s="408"/>
      <c r="B30" s="416" t="s">
        <v>40</v>
      </c>
      <c r="C30" s="421"/>
      <c r="D30" s="453">
        <v>2.1430000000000001E-2</v>
      </c>
      <c r="E30" s="418">
        <v>50</v>
      </c>
      <c r="F30" s="420" t="s">
        <v>435</v>
      </c>
      <c r="G30" s="420">
        <v>0</v>
      </c>
      <c r="H30" s="420" t="s">
        <v>436</v>
      </c>
      <c r="I30" s="420">
        <v>50</v>
      </c>
      <c r="J30" s="427" t="s">
        <v>437</v>
      </c>
    </row>
    <row r="31" spans="1:10" s="12" customFormat="1" ht="30.5" customHeight="1" x14ac:dyDescent="0.15">
      <c r="A31" s="408"/>
      <c r="B31" s="411"/>
      <c r="C31" s="421"/>
      <c r="D31" s="454"/>
      <c r="E31" s="418"/>
      <c r="F31" s="420"/>
      <c r="G31" s="420"/>
      <c r="H31" s="420"/>
      <c r="I31" s="420"/>
      <c r="J31" s="427"/>
    </row>
    <row r="32" spans="1:10" s="12" customFormat="1" ht="30.5" customHeight="1" thickBot="1" x14ac:dyDescent="0.2">
      <c r="A32" s="409"/>
      <c r="B32" s="412"/>
      <c r="C32" s="422"/>
      <c r="D32" s="455"/>
      <c r="E32" s="418"/>
      <c r="F32" s="420"/>
      <c r="G32" s="420"/>
      <c r="H32" s="420"/>
      <c r="I32" s="420"/>
      <c r="J32" s="427"/>
    </row>
    <row r="33" spans="1:10" s="12" customFormat="1" ht="18" customHeight="1" x14ac:dyDescent="0.15">
      <c r="A33" s="408"/>
      <c r="B33" s="411" t="s">
        <v>42</v>
      </c>
      <c r="C33" s="421"/>
      <c r="D33" s="453">
        <v>2.1430000000000001E-2</v>
      </c>
      <c r="E33" s="418">
        <v>100</v>
      </c>
      <c r="F33" s="420" t="s">
        <v>438</v>
      </c>
      <c r="G33" s="420">
        <v>100</v>
      </c>
      <c r="H33" s="420" t="s">
        <v>438</v>
      </c>
      <c r="I33" s="420">
        <v>50</v>
      </c>
      <c r="J33" s="427" t="s">
        <v>439</v>
      </c>
    </row>
    <row r="34" spans="1:10" s="12" customFormat="1" ht="18" customHeight="1" x14ac:dyDescent="0.15">
      <c r="A34" s="408"/>
      <c r="B34" s="411"/>
      <c r="C34" s="421"/>
      <c r="D34" s="454"/>
      <c r="E34" s="418"/>
      <c r="F34" s="420"/>
      <c r="G34" s="420"/>
      <c r="H34" s="420"/>
      <c r="I34" s="420"/>
      <c r="J34" s="427"/>
    </row>
    <row r="35" spans="1:10" s="12" customFormat="1" ht="18" customHeight="1" thickBot="1" x14ac:dyDescent="0.2">
      <c r="A35" s="409"/>
      <c r="B35" s="412"/>
      <c r="C35" s="422"/>
      <c r="D35" s="455"/>
      <c r="E35" s="418"/>
      <c r="F35" s="420"/>
      <c r="G35" s="420"/>
      <c r="H35" s="420"/>
      <c r="I35" s="420"/>
      <c r="J35" s="427"/>
    </row>
    <row r="36" spans="1:10" s="12" customFormat="1" ht="18" customHeight="1" x14ac:dyDescent="0.15">
      <c r="A36" s="408"/>
      <c r="B36" s="416" t="s">
        <v>44</v>
      </c>
      <c r="C36" s="421"/>
      <c r="D36" s="454">
        <v>2.1430000000000001E-2</v>
      </c>
      <c r="E36" s="418">
        <v>100</v>
      </c>
      <c r="F36" s="420" t="s">
        <v>440</v>
      </c>
      <c r="G36" s="420">
        <v>100</v>
      </c>
      <c r="H36" s="420" t="s">
        <v>440</v>
      </c>
      <c r="I36" s="420">
        <v>100</v>
      </c>
      <c r="J36" s="427" t="s">
        <v>440</v>
      </c>
    </row>
    <row r="37" spans="1:10" s="12" customFormat="1" ht="18" customHeight="1" x14ac:dyDescent="0.15">
      <c r="A37" s="408"/>
      <c r="B37" s="411"/>
      <c r="C37" s="421"/>
      <c r="D37" s="454"/>
      <c r="E37" s="418"/>
      <c r="F37" s="420"/>
      <c r="G37" s="420"/>
      <c r="H37" s="420"/>
      <c r="I37" s="420"/>
      <c r="J37" s="427"/>
    </row>
    <row r="38" spans="1:10" s="12" customFormat="1" ht="18" customHeight="1" thickBot="1" x14ac:dyDescent="0.2">
      <c r="A38" s="409"/>
      <c r="B38" s="412"/>
      <c r="C38" s="422"/>
      <c r="D38" s="455"/>
      <c r="E38" s="418"/>
      <c r="F38" s="420"/>
      <c r="G38" s="420"/>
      <c r="H38" s="420"/>
      <c r="I38" s="420"/>
      <c r="J38" s="427"/>
    </row>
    <row r="39" spans="1:10" s="12" customFormat="1" ht="18" customHeight="1" x14ac:dyDescent="0.15">
      <c r="A39" s="408"/>
      <c r="B39" s="411" t="s">
        <v>47</v>
      </c>
      <c r="C39" s="421"/>
      <c r="D39" s="453">
        <v>2.1430000000000001E-2</v>
      </c>
      <c r="E39" s="417">
        <v>100</v>
      </c>
      <c r="F39" s="419" t="s">
        <v>441</v>
      </c>
      <c r="G39" s="419">
        <v>100</v>
      </c>
      <c r="H39" s="419" t="s">
        <v>442</v>
      </c>
      <c r="I39" s="419">
        <v>0</v>
      </c>
      <c r="J39" s="426" t="s">
        <v>443</v>
      </c>
    </row>
    <row r="40" spans="1:10" s="12" customFormat="1" ht="18" customHeight="1" x14ac:dyDescent="0.15">
      <c r="A40" s="408"/>
      <c r="B40" s="411"/>
      <c r="C40" s="421"/>
      <c r="D40" s="454"/>
      <c r="E40" s="418"/>
      <c r="F40" s="420"/>
      <c r="G40" s="420"/>
      <c r="H40" s="420"/>
      <c r="I40" s="420"/>
      <c r="J40" s="427"/>
    </row>
    <row r="41" spans="1:10" s="12" customFormat="1" ht="18" customHeight="1" thickBot="1" x14ac:dyDescent="0.2">
      <c r="A41" s="409"/>
      <c r="B41" s="428"/>
      <c r="C41" s="422"/>
      <c r="D41" s="459"/>
      <c r="E41" s="451"/>
      <c r="F41" s="434"/>
      <c r="G41" s="434"/>
      <c r="H41" s="434"/>
      <c r="I41" s="434"/>
      <c r="J41" s="435"/>
    </row>
    <row r="42" spans="1:10" s="12" customFormat="1" ht="18" customHeight="1" x14ac:dyDescent="0.15">
      <c r="A42" s="407" t="s">
        <v>50</v>
      </c>
      <c r="B42" s="410" t="s">
        <v>51</v>
      </c>
      <c r="C42" s="448">
        <f>SUM(D42:D50)</f>
        <v>9.9989999999999996E-2</v>
      </c>
      <c r="D42" s="458">
        <v>3.3329999999999999E-2</v>
      </c>
      <c r="E42" s="452">
        <v>100</v>
      </c>
      <c r="F42" s="436" t="s">
        <v>444</v>
      </c>
      <c r="G42" s="436">
        <v>100</v>
      </c>
      <c r="H42" s="436" t="s">
        <v>444</v>
      </c>
      <c r="I42" s="436">
        <v>50</v>
      </c>
      <c r="J42" s="437" t="s">
        <v>445</v>
      </c>
    </row>
    <row r="43" spans="1:10" s="12" customFormat="1" ht="18" customHeight="1" x14ac:dyDescent="0.15">
      <c r="A43" s="408"/>
      <c r="B43" s="411"/>
      <c r="C43" s="421"/>
      <c r="D43" s="454"/>
      <c r="E43" s="418"/>
      <c r="F43" s="420"/>
      <c r="G43" s="420"/>
      <c r="H43" s="420"/>
      <c r="I43" s="420"/>
      <c r="J43" s="427"/>
    </row>
    <row r="44" spans="1:10" s="12" customFormat="1" ht="18" customHeight="1" thickBot="1" x14ac:dyDescent="0.2">
      <c r="A44" s="409"/>
      <c r="B44" s="412"/>
      <c r="C44" s="422"/>
      <c r="D44" s="455"/>
      <c r="E44" s="418"/>
      <c r="F44" s="420"/>
      <c r="G44" s="420"/>
      <c r="H44" s="420"/>
      <c r="I44" s="420"/>
      <c r="J44" s="427"/>
    </row>
    <row r="45" spans="1:10" s="12" customFormat="1" ht="18" customHeight="1" x14ac:dyDescent="0.15">
      <c r="A45" s="408"/>
      <c r="B45" s="416" t="s">
        <v>55</v>
      </c>
      <c r="C45" s="421"/>
      <c r="D45" s="453">
        <v>3.3329999999999999E-2</v>
      </c>
      <c r="E45" s="418">
        <v>25</v>
      </c>
      <c r="F45" s="420" t="s">
        <v>446</v>
      </c>
      <c r="G45" s="420">
        <v>25</v>
      </c>
      <c r="H45" s="420" t="s">
        <v>447</v>
      </c>
      <c r="I45" s="420">
        <v>50</v>
      </c>
      <c r="J45" s="427" t="s">
        <v>448</v>
      </c>
    </row>
    <row r="46" spans="1:10" s="12" customFormat="1" ht="18" customHeight="1" x14ac:dyDescent="0.15">
      <c r="A46" s="408"/>
      <c r="B46" s="411"/>
      <c r="C46" s="421"/>
      <c r="D46" s="454"/>
      <c r="E46" s="418"/>
      <c r="F46" s="420"/>
      <c r="G46" s="420"/>
      <c r="H46" s="420"/>
      <c r="I46" s="420"/>
      <c r="J46" s="427"/>
    </row>
    <row r="47" spans="1:10" s="12" customFormat="1" ht="18" customHeight="1" thickBot="1" x14ac:dyDescent="0.2">
      <c r="A47" s="409"/>
      <c r="B47" s="412"/>
      <c r="C47" s="422"/>
      <c r="D47" s="455"/>
      <c r="E47" s="418"/>
      <c r="F47" s="420"/>
      <c r="G47" s="420"/>
      <c r="H47" s="420"/>
      <c r="I47" s="420"/>
      <c r="J47" s="427"/>
    </row>
    <row r="48" spans="1:10" s="12" customFormat="1" ht="18" customHeight="1" x14ac:dyDescent="0.15">
      <c r="A48" s="408"/>
      <c r="B48" s="411" t="s">
        <v>60</v>
      </c>
      <c r="C48" s="421"/>
      <c r="D48" s="453">
        <v>3.3329999999999999E-2</v>
      </c>
      <c r="E48" s="417">
        <v>100</v>
      </c>
      <c r="F48" s="419" t="s">
        <v>445</v>
      </c>
      <c r="G48" s="419">
        <v>50</v>
      </c>
      <c r="H48" s="419" t="s">
        <v>449</v>
      </c>
      <c r="I48" s="419">
        <v>100</v>
      </c>
      <c r="J48" s="426" t="s">
        <v>445</v>
      </c>
    </row>
    <row r="49" spans="1:10" s="12" customFormat="1" ht="18" customHeight="1" x14ac:dyDescent="0.15">
      <c r="A49" s="408"/>
      <c r="B49" s="411"/>
      <c r="C49" s="421"/>
      <c r="D49" s="454"/>
      <c r="E49" s="418"/>
      <c r="F49" s="420"/>
      <c r="G49" s="420"/>
      <c r="H49" s="420"/>
      <c r="I49" s="420"/>
      <c r="J49" s="427"/>
    </row>
    <row r="50" spans="1:10" s="12" customFormat="1" ht="18" customHeight="1" thickBot="1" x14ac:dyDescent="0.2">
      <c r="A50" s="409"/>
      <c r="B50" s="428"/>
      <c r="C50" s="422"/>
      <c r="D50" s="459"/>
      <c r="E50" s="451"/>
      <c r="F50" s="434"/>
      <c r="G50" s="434"/>
      <c r="H50" s="434"/>
      <c r="I50" s="434"/>
      <c r="J50" s="435"/>
    </row>
    <row r="51" spans="1:10" s="12" customFormat="1" ht="18" customHeight="1" x14ac:dyDescent="0.15">
      <c r="A51" s="407" t="s">
        <v>65</v>
      </c>
      <c r="B51" s="410" t="s">
        <v>66</v>
      </c>
      <c r="C51" s="448">
        <f>SUM(D51:D62)</f>
        <v>0.1</v>
      </c>
      <c r="D51" s="458">
        <v>2.5000000000000001E-2</v>
      </c>
      <c r="E51" s="452">
        <v>100</v>
      </c>
      <c r="F51" s="436" t="s">
        <v>450</v>
      </c>
      <c r="G51" s="436">
        <v>100</v>
      </c>
      <c r="H51" s="436" t="s">
        <v>451</v>
      </c>
      <c r="I51" s="436">
        <v>50</v>
      </c>
      <c r="J51" s="437" t="s">
        <v>452</v>
      </c>
    </row>
    <row r="52" spans="1:10" s="12" customFormat="1" ht="18" customHeight="1" x14ac:dyDescent="0.15">
      <c r="A52" s="408"/>
      <c r="B52" s="411"/>
      <c r="C52" s="421"/>
      <c r="D52" s="454"/>
      <c r="E52" s="418"/>
      <c r="F52" s="420"/>
      <c r="G52" s="420"/>
      <c r="H52" s="420"/>
      <c r="I52" s="420"/>
      <c r="J52" s="427"/>
    </row>
    <row r="53" spans="1:10" s="12" customFormat="1" ht="18" customHeight="1" x14ac:dyDescent="0.15">
      <c r="A53" s="408"/>
      <c r="B53" s="412"/>
      <c r="C53" s="421"/>
      <c r="D53" s="455"/>
      <c r="E53" s="418"/>
      <c r="F53" s="420"/>
      <c r="G53" s="420"/>
      <c r="H53" s="420"/>
      <c r="I53" s="420"/>
      <c r="J53" s="427"/>
    </row>
    <row r="54" spans="1:10" s="12" customFormat="1" ht="22.25" customHeight="1" x14ac:dyDescent="0.15">
      <c r="A54" s="408"/>
      <c r="B54" s="416" t="s">
        <v>69</v>
      </c>
      <c r="C54" s="421"/>
      <c r="D54" s="453">
        <v>2.5000000000000001E-2</v>
      </c>
      <c r="E54" s="418">
        <v>100</v>
      </c>
      <c r="F54" s="420" t="s">
        <v>453</v>
      </c>
      <c r="G54" s="420">
        <v>50</v>
      </c>
      <c r="H54" s="420" t="s">
        <v>454</v>
      </c>
      <c r="I54" s="420">
        <v>50</v>
      </c>
      <c r="J54" s="427" t="s">
        <v>455</v>
      </c>
    </row>
    <row r="55" spans="1:10" s="12" customFormat="1" ht="22.25" customHeight="1" x14ac:dyDescent="0.15">
      <c r="A55" s="408"/>
      <c r="B55" s="411"/>
      <c r="C55" s="421"/>
      <c r="D55" s="454"/>
      <c r="E55" s="418"/>
      <c r="F55" s="420"/>
      <c r="G55" s="420"/>
      <c r="H55" s="420"/>
      <c r="I55" s="420"/>
      <c r="J55" s="427"/>
    </row>
    <row r="56" spans="1:10" s="12" customFormat="1" ht="22.25" customHeight="1" x14ac:dyDescent="0.15">
      <c r="A56" s="408"/>
      <c r="B56" s="412"/>
      <c r="C56" s="421"/>
      <c r="D56" s="455"/>
      <c r="E56" s="418"/>
      <c r="F56" s="420"/>
      <c r="G56" s="420"/>
      <c r="H56" s="420"/>
      <c r="I56" s="420"/>
      <c r="J56" s="427"/>
    </row>
    <row r="57" spans="1:10" s="12" customFormat="1" ht="22.25" customHeight="1" x14ac:dyDescent="0.15">
      <c r="A57" s="408"/>
      <c r="B57" s="416" t="s">
        <v>71</v>
      </c>
      <c r="C57" s="421"/>
      <c r="D57" s="453">
        <v>2.5000000000000001E-2</v>
      </c>
      <c r="E57" s="418">
        <v>100</v>
      </c>
      <c r="F57" s="420" t="s">
        <v>456</v>
      </c>
      <c r="G57" s="420">
        <v>0</v>
      </c>
      <c r="H57" s="420" t="s">
        <v>457</v>
      </c>
      <c r="I57" s="420">
        <v>100</v>
      </c>
      <c r="J57" s="427" t="s">
        <v>458</v>
      </c>
    </row>
    <row r="58" spans="1:10" s="12" customFormat="1" ht="22.25" customHeight="1" x14ac:dyDescent="0.15">
      <c r="A58" s="408"/>
      <c r="B58" s="411"/>
      <c r="C58" s="421"/>
      <c r="D58" s="454"/>
      <c r="E58" s="418"/>
      <c r="F58" s="420"/>
      <c r="G58" s="420"/>
      <c r="H58" s="420"/>
      <c r="I58" s="420"/>
      <c r="J58" s="427"/>
    </row>
    <row r="59" spans="1:10" s="12" customFormat="1" ht="22.25" customHeight="1" x14ac:dyDescent="0.15">
      <c r="A59" s="408"/>
      <c r="B59" s="412"/>
      <c r="C59" s="421"/>
      <c r="D59" s="455"/>
      <c r="E59" s="418"/>
      <c r="F59" s="420"/>
      <c r="G59" s="420"/>
      <c r="H59" s="420"/>
      <c r="I59" s="420"/>
      <c r="J59" s="427"/>
    </row>
    <row r="60" spans="1:10" s="12" customFormat="1" ht="36" customHeight="1" x14ac:dyDescent="0.15">
      <c r="A60" s="408"/>
      <c r="B60" s="411" t="s">
        <v>75</v>
      </c>
      <c r="C60" s="421"/>
      <c r="D60" s="453">
        <v>2.5000000000000001E-2</v>
      </c>
      <c r="E60" s="417">
        <v>100</v>
      </c>
      <c r="F60" s="419" t="s">
        <v>459</v>
      </c>
      <c r="G60" s="419">
        <v>100</v>
      </c>
      <c r="H60" s="419" t="s">
        <v>459</v>
      </c>
      <c r="I60" s="419">
        <v>50</v>
      </c>
      <c r="J60" s="426" t="s">
        <v>460</v>
      </c>
    </row>
    <row r="61" spans="1:10" s="12" customFormat="1" ht="36" customHeight="1" x14ac:dyDescent="0.15">
      <c r="A61" s="408"/>
      <c r="B61" s="411"/>
      <c r="C61" s="421"/>
      <c r="D61" s="454"/>
      <c r="E61" s="418"/>
      <c r="F61" s="420"/>
      <c r="G61" s="420"/>
      <c r="H61" s="420"/>
      <c r="I61" s="420"/>
      <c r="J61" s="427"/>
    </row>
    <row r="62" spans="1:10" s="12" customFormat="1" ht="36" customHeight="1" thickBot="1" x14ac:dyDescent="0.2">
      <c r="A62" s="409"/>
      <c r="B62" s="428"/>
      <c r="C62" s="422"/>
      <c r="D62" s="459"/>
      <c r="E62" s="451"/>
      <c r="F62" s="434"/>
      <c r="G62" s="434"/>
      <c r="H62" s="434"/>
      <c r="I62" s="434"/>
      <c r="J62" s="435"/>
    </row>
    <row r="63" spans="1:10" s="12" customFormat="1" ht="54" customHeight="1" x14ac:dyDescent="0.15">
      <c r="A63" s="407" t="s">
        <v>137</v>
      </c>
      <c r="B63" s="410" t="s">
        <v>78</v>
      </c>
      <c r="C63" s="448">
        <f>SUM(D63:D74)</f>
        <v>0.05</v>
      </c>
      <c r="D63" s="458">
        <v>1.2500000000000001E-2</v>
      </c>
      <c r="E63" s="452">
        <v>100</v>
      </c>
      <c r="F63" s="436" t="s">
        <v>461</v>
      </c>
      <c r="G63" s="436">
        <v>100</v>
      </c>
      <c r="H63" s="436" t="s">
        <v>461</v>
      </c>
      <c r="I63" s="436">
        <v>0</v>
      </c>
      <c r="J63" s="437" t="s">
        <v>462</v>
      </c>
    </row>
    <row r="64" spans="1:10" s="12" customFormat="1" ht="54" customHeight="1" x14ac:dyDescent="0.15">
      <c r="A64" s="408"/>
      <c r="B64" s="411"/>
      <c r="C64" s="421"/>
      <c r="D64" s="454"/>
      <c r="E64" s="418"/>
      <c r="F64" s="420"/>
      <c r="G64" s="420"/>
      <c r="H64" s="420"/>
      <c r="I64" s="420"/>
      <c r="J64" s="509"/>
    </row>
    <row r="65" spans="1:10" s="12" customFormat="1" ht="54" customHeight="1" x14ac:dyDescent="0.15">
      <c r="A65" s="408"/>
      <c r="B65" s="412"/>
      <c r="C65" s="421"/>
      <c r="D65" s="455"/>
      <c r="E65" s="418"/>
      <c r="F65" s="420"/>
      <c r="G65" s="420"/>
      <c r="H65" s="420"/>
      <c r="I65" s="420"/>
      <c r="J65" s="509"/>
    </row>
    <row r="66" spans="1:10" s="12" customFormat="1" ht="21.5" customHeight="1" x14ac:dyDescent="0.15">
      <c r="A66" s="408"/>
      <c r="B66" s="416" t="s">
        <v>81</v>
      </c>
      <c r="C66" s="421"/>
      <c r="D66" s="453">
        <v>1.2500000000000001E-2</v>
      </c>
      <c r="E66" s="418">
        <v>50</v>
      </c>
      <c r="F66" s="420" t="s">
        <v>463</v>
      </c>
      <c r="G66" s="420">
        <v>50</v>
      </c>
      <c r="H66" s="420" t="s">
        <v>463</v>
      </c>
      <c r="I66" s="420">
        <v>100</v>
      </c>
      <c r="J66" s="427" t="s">
        <v>464</v>
      </c>
    </row>
    <row r="67" spans="1:10" s="12" customFormat="1" ht="21.5" customHeight="1" x14ac:dyDescent="0.15">
      <c r="A67" s="408"/>
      <c r="B67" s="411"/>
      <c r="C67" s="421"/>
      <c r="D67" s="454"/>
      <c r="E67" s="418"/>
      <c r="F67" s="420"/>
      <c r="G67" s="420"/>
      <c r="H67" s="498"/>
      <c r="I67" s="420"/>
      <c r="J67" s="509"/>
    </row>
    <row r="68" spans="1:10" s="12" customFormat="1" ht="21.5" customHeight="1" x14ac:dyDescent="0.15">
      <c r="A68" s="408"/>
      <c r="B68" s="412"/>
      <c r="C68" s="421"/>
      <c r="D68" s="455"/>
      <c r="E68" s="418"/>
      <c r="F68" s="420"/>
      <c r="G68" s="420"/>
      <c r="H68" s="498"/>
      <c r="I68" s="420"/>
      <c r="J68" s="509"/>
    </row>
    <row r="69" spans="1:10" s="12" customFormat="1" ht="18" customHeight="1" x14ac:dyDescent="0.15">
      <c r="A69" s="408"/>
      <c r="B69" s="416" t="s">
        <v>85</v>
      </c>
      <c r="C69" s="421"/>
      <c r="D69" s="453">
        <v>1.2500000000000001E-2</v>
      </c>
      <c r="E69" s="418">
        <v>100</v>
      </c>
      <c r="F69" s="420" t="s">
        <v>465</v>
      </c>
      <c r="G69" s="420">
        <v>100</v>
      </c>
      <c r="H69" s="420" t="s">
        <v>465</v>
      </c>
      <c r="I69" s="420">
        <v>0</v>
      </c>
      <c r="J69" s="427" t="s">
        <v>466</v>
      </c>
    </row>
    <row r="70" spans="1:10" s="12" customFormat="1" ht="18" customHeight="1" x14ac:dyDescent="0.15">
      <c r="A70" s="408"/>
      <c r="B70" s="411"/>
      <c r="C70" s="421"/>
      <c r="D70" s="454"/>
      <c r="E70" s="418"/>
      <c r="F70" s="420"/>
      <c r="G70" s="420"/>
      <c r="H70" s="420"/>
      <c r="I70" s="420"/>
      <c r="J70" s="427"/>
    </row>
    <row r="71" spans="1:10" s="12" customFormat="1" ht="18" customHeight="1" x14ac:dyDescent="0.15">
      <c r="A71" s="408"/>
      <c r="B71" s="412"/>
      <c r="C71" s="421"/>
      <c r="D71" s="455"/>
      <c r="E71" s="418"/>
      <c r="F71" s="420"/>
      <c r="G71" s="420"/>
      <c r="H71" s="420"/>
      <c r="I71" s="420"/>
      <c r="J71" s="427"/>
    </row>
    <row r="72" spans="1:10" s="12" customFormat="1" ht="18" customHeight="1" x14ac:dyDescent="0.15">
      <c r="A72" s="408"/>
      <c r="B72" s="411" t="s">
        <v>88</v>
      </c>
      <c r="C72" s="421"/>
      <c r="D72" s="453">
        <v>1.2500000000000001E-2</v>
      </c>
      <c r="E72" s="417">
        <v>100</v>
      </c>
      <c r="F72" s="419" t="s">
        <v>89</v>
      </c>
      <c r="G72" s="419">
        <v>100</v>
      </c>
      <c r="H72" s="419" t="s">
        <v>89</v>
      </c>
      <c r="I72" s="419">
        <v>50</v>
      </c>
      <c r="J72" s="426" t="s">
        <v>467</v>
      </c>
    </row>
    <row r="73" spans="1:10" s="12" customFormat="1" ht="18" customHeight="1" x14ac:dyDescent="0.15">
      <c r="A73" s="408"/>
      <c r="B73" s="411"/>
      <c r="C73" s="421"/>
      <c r="D73" s="454"/>
      <c r="E73" s="418"/>
      <c r="F73" s="420"/>
      <c r="G73" s="420"/>
      <c r="H73" s="420"/>
      <c r="I73" s="420"/>
      <c r="J73" s="427"/>
    </row>
    <row r="74" spans="1:10" s="12" customFormat="1" ht="18" customHeight="1" thickBot="1" x14ac:dyDescent="0.2">
      <c r="A74" s="409"/>
      <c r="B74" s="428"/>
      <c r="C74" s="422"/>
      <c r="D74" s="459"/>
      <c r="E74" s="451"/>
      <c r="F74" s="434"/>
      <c r="G74" s="434"/>
      <c r="H74" s="434"/>
      <c r="I74" s="434"/>
      <c r="J74" s="435"/>
    </row>
    <row r="75" spans="1:10" s="12" customFormat="1" ht="18.75" customHeight="1" x14ac:dyDescent="0.15">
      <c r="A75" s="407" t="s">
        <v>90</v>
      </c>
      <c r="B75" s="410" t="s">
        <v>91</v>
      </c>
      <c r="C75" s="496">
        <f>SUM(D75:D80)</f>
        <v>0.1</v>
      </c>
      <c r="D75" s="458">
        <v>0.05</v>
      </c>
      <c r="E75" s="452">
        <v>50</v>
      </c>
      <c r="F75" s="436" t="s">
        <v>468</v>
      </c>
      <c r="G75" s="436">
        <v>50</v>
      </c>
      <c r="H75" s="436" t="s">
        <v>468</v>
      </c>
      <c r="I75" s="436">
        <v>50</v>
      </c>
      <c r="J75" s="437" t="s">
        <v>469</v>
      </c>
    </row>
    <row r="76" spans="1:10" s="12" customFormat="1" ht="18.75" customHeight="1" x14ac:dyDescent="0.15">
      <c r="A76" s="408"/>
      <c r="B76" s="411"/>
      <c r="C76" s="446"/>
      <c r="D76" s="454"/>
      <c r="E76" s="418"/>
      <c r="F76" s="420"/>
      <c r="G76" s="420"/>
      <c r="H76" s="420"/>
      <c r="I76" s="420"/>
      <c r="J76" s="427"/>
    </row>
    <row r="77" spans="1:10" s="12" customFormat="1" ht="18.75" customHeight="1" thickBot="1" x14ac:dyDescent="0.2">
      <c r="A77" s="409"/>
      <c r="B77" s="412"/>
      <c r="C77" s="447"/>
      <c r="D77" s="455"/>
      <c r="E77" s="418"/>
      <c r="F77" s="420"/>
      <c r="G77" s="420"/>
      <c r="H77" s="420"/>
      <c r="I77" s="420"/>
      <c r="J77" s="427"/>
    </row>
    <row r="78" spans="1:10" s="12" customFormat="1" ht="22.25" customHeight="1" x14ac:dyDescent="0.15">
      <c r="A78" s="408"/>
      <c r="B78" s="416" t="s">
        <v>94</v>
      </c>
      <c r="C78" s="446"/>
      <c r="D78" s="453">
        <v>0.05</v>
      </c>
      <c r="E78" s="417">
        <v>50</v>
      </c>
      <c r="F78" s="419" t="s">
        <v>468</v>
      </c>
      <c r="G78" s="419">
        <v>50</v>
      </c>
      <c r="H78" s="419" t="s">
        <v>468</v>
      </c>
      <c r="I78" s="419">
        <v>50</v>
      </c>
      <c r="J78" s="426" t="s">
        <v>470</v>
      </c>
    </row>
    <row r="79" spans="1:10" s="12" customFormat="1" ht="22.25" customHeight="1" x14ac:dyDescent="0.15">
      <c r="A79" s="408"/>
      <c r="B79" s="411"/>
      <c r="C79" s="446"/>
      <c r="D79" s="454"/>
      <c r="E79" s="418"/>
      <c r="F79" s="420"/>
      <c r="G79" s="420"/>
      <c r="H79" s="420"/>
      <c r="I79" s="420"/>
      <c r="J79" s="427"/>
    </row>
    <row r="80" spans="1:10" s="12" customFormat="1" ht="22.25" customHeight="1" thickBot="1" x14ac:dyDescent="0.2">
      <c r="A80" s="409"/>
      <c r="B80" s="428"/>
      <c r="C80" s="447"/>
      <c r="D80" s="459"/>
      <c r="E80" s="451"/>
      <c r="F80" s="434"/>
      <c r="G80" s="434"/>
      <c r="H80" s="434"/>
      <c r="I80" s="434"/>
      <c r="J80" s="435"/>
    </row>
    <row r="81" spans="1:10" s="12" customFormat="1" ht="18" customHeight="1" x14ac:dyDescent="0.15">
      <c r="A81" s="407" t="s">
        <v>97</v>
      </c>
      <c r="B81" s="410" t="s">
        <v>98</v>
      </c>
      <c r="C81" s="496">
        <f>SUM(D81:D89)</f>
        <v>0.1</v>
      </c>
      <c r="D81" s="454">
        <v>0.04</v>
      </c>
      <c r="E81" s="452">
        <v>0</v>
      </c>
      <c r="F81" s="436" t="s">
        <v>471</v>
      </c>
      <c r="G81" s="436">
        <v>50</v>
      </c>
      <c r="H81" s="436" t="s">
        <v>472</v>
      </c>
      <c r="I81" s="436" t="s">
        <v>473</v>
      </c>
      <c r="J81" s="437" t="s">
        <v>474</v>
      </c>
    </row>
    <row r="82" spans="1:10" s="12" customFormat="1" ht="18" customHeight="1" x14ac:dyDescent="0.15">
      <c r="A82" s="408"/>
      <c r="B82" s="411"/>
      <c r="C82" s="446"/>
      <c r="D82" s="454"/>
      <c r="E82" s="418"/>
      <c r="F82" s="420"/>
      <c r="G82" s="420"/>
      <c r="H82" s="420"/>
      <c r="I82" s="420"/>
      <c r="J82" s="427"/>
    </row>
    <row r="83" spans="1:10" s="12" customFormat="1" ht="18" customHeight="1" thickBot="1" x14ac:dyDescent="0.2">
      <c r="A83" s="409"/>
      <c r="B83" s="412"/>
      <c r="C83" s="447"/>
      <c r="D83" s="455"/>
      <c r="E83" s="418"/>
      <c r="F83" s="420"/>
      <c r="G83" s="420"/>
      <c r="H83" s="420"/>
      <c r="I83" s="420"/>
      <c r="J83" s="427"/>
    </row>
    <row r="84" spans="1:10" s="12" customFormat="1" ht="22.25" customHeight="1" x14ac:dyDescent="0.15">
      <c r="A84" s="408"/>
      <c r="B84" s="416" t="s">
        <v>101</v>
      </c>
      <c r="C84" s="446"/>
      <c r="D84" s="453">
        <v>0.04</v>
      </c>
      <c r="E84" s="418">
        <v>50</v>
      </c>
      <c r="F84" s="420" t="s">
        <v>697</v>
      </c>
      <c r="G84" s="420">
        <v>50</v>
      </c>
      <c r="H84" s="420" t="s">
        <v>697</v>
      </c>
      <c r="I84" s="420">
        <v>0</v>
      </c>
      <c r="J84" s="427" t="s">
        <v>475</v>
      </c>
    </row>
    <row r="85" spans="1:10" s="12" customFormat="1" ht="22.25" customHeight="1" x14ac:dyDescent="0.15">
      <c r="A85" s="408"/>
      <c r="B85" s="411"/>
      <c r="C85" s="446"/>
      <c r="D85" s="454"/>
      <c r="E85" s="418"/>
      <c r="F85" s="420"/>
      <c r="G85" s="420"/>
      <c r="H85" s="420"/>
      <c r="I85" s="420"/>
      <c r="J85" s="427"/>
    </row>
    <row r="86" spans="1:10" s="12" customFormat="1" ht="22.25" customHeight="1" thickBot="1" x14ac:dyDescent="0.2">
      <c r="A86" s="409"/>
      <c r="B86" s="412"/>
      <c r="C86" s="447"/>
      <c r="D86" s="455"/>
      <c r="E86" s="418"/>
      <c r="F86" s="420"/>
      <c r="G86" s="420"/>
      <c r="H86" s="420"/>
      <c r="I86" s="420"/>
      <c r="J86" s="427"/>
    </row>
    <row r="87" spans="1:10" s="12" customFormat="1" ht="18" customHeight="1" x14ac:dyDescent="0.15">
      <c r="A87" s="408"/>
      <c r="B87" s="411" t="s">
        <v>103</v>
      </c>
      <c r="C87" s="446"/>
      <c r="D87" s="453">
        <v>0.02</v>
      </c>
      <c r="E87" s="417">
        <v>50</v>
      </c>
      <c r="F87" s="419" t="s">
        <v>104</v>
      </c>
      <c r="G87" s="419">
        <v>50</v>
      </c>
      <c r="H87" s="419" t="s">
        <v>104</v>
      </c>
      <c r="I87" s="419">
        <v>50</v>
      </c>
      <c r="J87" s="426" t="s">
        <v>104</v>
      </c>
    </row>
    <row r="88" spans="1:10" s="12" customFormat="1" ht="18" customHeight="1" x14ac:dyDescent="0.15">
      <c r="A88" s="408"/>
      <c r="B88" s="411"/>
      <c r="C88" s="446"/>
      <c r="D88" s="454"/>
      <c r="E88" s="418"/>
      <c r="F88" s="420"/>
      <c r="G88" s="420"/>
      <c r="H88" s="420"/>
      <c r="I88" s="420"/>
      <c r="J88" s="427"/>
    </row>
    <row r="89" spans="1:10" s="12" customFormat="1" ht="18" customHeight="1" thickBot="1" x14ac:dyDescent="0.2">
      <c r="A89" s="409"/>
      <c r="B89" s="428"/>
      <c r="C89" s="447"/>
      <c r="D89" s="459"/>
      <c r="E89" s="451"/>
      <c r="F89" s="434"/>
      <c r="G89" s="434"/>
      <c r="H89" s="434"/>
      <c r="I89" s="434"/>
      <c r="J89" s="435"/>
    </row>
    <row r="90" spans="1:10" s="12" customFormat="1" ht="18" customHeight="1" x14ac:dyDescent="0.15">
      <c r="A90" s="407" t="s">
        <v>105</v>
      </c>
      <c r="B90" s="410" t="s">
        <v>175</v>
      </c>
      <c r="C90" s="448">
        <f>SUM(D90:D101)</f>
        <v>0.1</v>
      </c>
      <c r="D90" s="454">
        <v>2.5000000000000001E-2</v>
      </c>
      <c r="E90" s="452">
        <v>50</v>
      </c>
      <c r="F90" s="436" t="s">
        <v>476</v>
      </c>
      <c r="G90" s="436">
        <v>50</v>
      </c>
      <c r="H90" s="436" t="s">
        <v>477</v>
      </c>
      <c r="I90" s="436">
        <v>0</v>
      </c>
      <c r="J90" s="437" t="s">
        <v>478</v>
      </c>
    </row>
    <row r="91" spans="1:10" s="12" customFormat="1" ht="18" customHeight="1" x14ac:dyDescent="0.15">
      <c r="A91" s="408"/>
      <c r="B91" s="411"/>
      <c r="C91" s="421"/>
      <c r="D91" s="454"/>
      <c r="E91" s="418"/>
      <c r="F91" s="420"/>
      <c r="G91" s="420"/>
      <c r="H91" s="420"/>
      <c r="I91" s="420"/>
      <c r="J91" s="427"/>
    </row>
    <row r="92" spans="1:10" s="12" customFormat="1" ht="18" customHeight="1" thickBot="1" x14ac:dyDescent="0.2">
      <c r="A92" s="409"/>
      <c r="B92" s="412"/>
      <c r="C92" s="422"/>
      <c r="D92" s="455"/>
      <c r="E92" s="418"/>
      <c r="F92" s="420"/>
      <c r="G92" s="420"/>
      <c r="H92" s="420"/>
      <c r="I92" s="420"/>
      <c r="J92" s="427"/>
    </row>
    <row r="93" spans="1:10" s="12" customFormat="1" ht="34.25" customHeight="1" x14ac:dyDescent="0.15">
      <c r="A93" s="408"/>
      <c r="B93" s="416" t="s">
        <v>110</v>
      </c>
      <c r="C93" s="421"/>
      <c r="D93" s="453">
        <v>2.5000000000000001E-2</v>
      </c>
      <c r="E93" s="418">
        <v>50</v>
      </c>
      <c r="F93" s="420" t="s">
        <v>479</v>
      </c>
      <c r="G93" s="420">
        <v>100</v>
      </c>
      <c r="H93" s="420" t="s">
        <v>479</v>
      </c>
      <c r="I93" s="420">
        <v>0</v>
      </c>
      <c r="J93" s="427" t="s">
        <v>480</v>
      </c>
    </row>
    <row r="94" spans="1:10" s="12" customFormat="1" ht="34.25" customHeight="1" x14ac:dyDescent="0.15">
      <c r="A94" s="408"/>
      <c r="B94" s="411"/>
      <c r="C94" s="421"/>
      <c r="D94" s="454"/>
      <c r="E94" s="418"/>
      <c r="F94" s="420"/>
      <c r="G94" s="420"/>
      <c r="H94" s="420"/>
      <c r="I94" s="420"/>
      <c r="J94" s="427"/>
    </row>
    <row r="95" spans="1:10" s="12" customFormat="1" ht="34.25" customHeight="1" thickBot="1" x14ac:dyDescent="0.2">
      <c r="A95" s="409"/>
      <c r="B95" s="412"/>
      <c r="C95" s="422"/>
      <c r="D95" s="455"/>
      <c r="E95" s="418"/>
      <c r="F95" s="420"/>
      <c r="G95" s="420"/>
      <c r="H95" s="420"/>
      <c r="I95" s="420"/>
      <c r="J95" s="427"/>
    </row>
    <row r="96" spans="1:10" s="12" customFormat="1" ht="18" customHeight="1" x14ac:dyDescent="0.15">
      <c r="A96" s="408"/>
      <c r="B96" s="416" t="s">
        <v>112</v>
      </c>
      <c r="C96" s="421"/>
      <c r="D96" s="453">
        <v>2.5000000000000001E-2</v>
      </c>
      <c r="E96" s="418">
        <v>100</v>
      </c>
      <c r="F96" s="420" t="s">
        <v>481</v>
      </c>
      <c r="G96" s="420">
        <v>100</v>
      </c>
      <c r="H96" s="420" t="s">
        <v>481</v>
      </c>
      <c r="I96" s="420">
        <v>100</v>
      </c>
      <c r="J96" s="427" t="s">
        <v>482</v>
      </c>
    </row>
    <row r="97" spans="1:10" s="12" customFormat="1" ht="18" customHeight="1" x14ac:dyDescent="0.15">
      <c r="A97" s="408"/>
      <c r="B97" s="411"/>
      <c r="C97" s="421"/>
      <c r="D97" s="454"/>
      <c r="E97" s="418"/>
      <c r="F97" s="420"/>
      <c r="G97" s="420"/>
      <c r="H97" s="420"/>
      <c r="I97" s="420"/>
      <c r="J97" s="427"/>
    </row>
    <row r="98" spans="1:10" s="12" customFormat="1" ht="18" customHeight="1" thickBot="1" x14ac:dyDescent="0.2">
      <c r="A98" s="409"/>
      <c r="B98" s="412"/>
      <c r="C98" s="422"/>
      <c r="D98" s="455"/>
      <c r="E98" s="418"/>
      <c r="F98" s="420"/>
      <c r="G98" s="420"/>
      <c r="H98" s="420"/>
      <c r="I98" s="420"/>
      <c r="J98" s="427"/>
    </row>
    <row r="99" spans="1:10" s="12" customFormat="1" ht="18" customHeight="1" x14ac:dyDescent="0.15">
      <c r="A99" s="408"/>
      <c r="B99" s="416" t="s">
        <v>114</v>
      </c>
      <c r="C99" s="421"/>
      <c r="D99" s="453">
        <v>2.5000000000000001E-2</v>
      </c>
      <c r="E99" s="417">
        <v>100</v>
      </c>
      <c r="F99" s="419" t="s">
        <v>483</v>
      </c>
      <c r="G99" s="419">
        <v>100</v>
      </c>
      <c r="H99" s="419" t="s">
        <v>483</v>
      </c>
      <c r="I99" s="419">
        <v>100</v>
      </c>
      <c r="J99" s="426" t="s">
        <v>484</v>
      </c>
    </row>
    <row r="100" spans="1:10" s="12" customFormat="1" ht="18" customHeight="1" x14ac:dyDescent="0.15">
      <c r="A100" s="408"/>
      <c r="B100" s="411"/>
      <c r="C100" s="421"/>
      <c r="D100" s="454"/>
      <c r="E100" s="418"/>
      <c r="F100" s="420"/>
      <c r="G100" s="420"/>
      <c r="H100" s="420"/>
      <c r="I100" s="420"/>
      <c r="J100" s="427"/>
    </row>
    <row r="101" spans="1:10" s="12" customFormat="1" ht="18" customHeight="1" thickBot="1" x14ac:dyDescent="0.2">
      <c r="A101" s="409"/>
      <c r="B101" s="428"/>
      <c r="C101" s="422"/>
      <c r="D101" s="459"/>
      <c r="E101" s="451"/>
      <c r="F101" s="434"/>
      <c r="G101" s="434"/>
      <c r="H101" s="434"/>
      <c r="I101" s="434"/>
      <c r="J101" s="435"/>
    </row>
    <row r="102" spans="1:10" s="12" customFormat="1" ht="18" customHeight="1" x14ac:dyDescent="0.15">
      <c r="A102" s="407" t="s">
        <v>118</v>
      </c>
      <c r="B102" s="410" t="s">
        <v>119</v>
      </c>
      <c r="C102" s="448">
        <f>SUM(D102:D107)</f>
        <v>0.15000000000000002</v>
      </c>
      <c r="D102" s="454">
        <v>0.05</v>
      </c>
      <c r="E102" s="452"/>
      <c r="F102" s="436"/>
      <c r="G102" s="436"/>
      <c r="H102" s="436"/>
      <c r="I102" s="436"/>
      <c r="J102" s="437"/>
    </row>
    <row r="103" spans="1:10" s="12" customFormat="1" ht="18" customHeight="1" x14ac:dyDescent="0.15">
      <c r="A103" s="408"/>
      <c r="B103" s="411"/>
      <c r="C103" s="421"/>
      <c r="D103" s="454"/>
      <c r="E103" s="418"/>
      <c r="F103" s="420"/>
      <c r="G103" s="420"/>
      <c r="H103" s="420"/>
      <c r="I103" s="420"/>
      <c r="J103" s="427"/>
    </row>
    <row r="104" spans="1:10" s="12" customFormat="1" ht="18" customHeight="1" thickBot="1" x14ac:dyDescent="0.2">
      <c r="A104" s="409"/>
      <c r="B104" s="412"/>
      <c r="C104" s="422"/>
      <c r="D104" s="455"/>
      <c r="E104" s="418"/>
      <c r="F104" s="420"/>
      <c r="G104" s="420"/>
      <c r="H104" s="420"/>
      <c r="I104" s="420"/>
      <c r="J104" s="427"/>
    </row>
    <row r="105" spans="1:10" s="12" customFormat="1" ht="18" customHeight="1" x14ac:dyDescent="0.15">
      <c r="A105" s="408"/>
      <c r="B105" s="411" t="s">
        <v>123</v>
      </c>
      <c r="C105" s="421"/>
      <c r="D105" s="453">
        <v>0.1</v>
      </c>
      <c r="E105" s="417">
        <v>100</v>
      </c>
      <c r="F105" s="419" t="s">
        <v>181</v>
      </c>
      <c r="G105" s="419">
        <v>50</v>
      </c>
      <c r="H105" s="419" t="s">
        <v>339</v>
      </c>
      <c r="I105" s="419">
        <v>100</v>
      </c>
      <c r="J105" s="426" t="s">
        <v>181</v>
      </c>
    </row>
    <row r="106" spans="1:10" s="12" customFormat="1" ht="18" customHeight="1" x14ac:dyDescent="0.15">
      <c r="A106" s="408"/>
      <c r="B106" s="411"/>
      <c r="C106" s="421"/>
      <c r="D106" s="454"/>
      <c r="E106" s="418"/>
      <c r="F106" s="420"/>
      <c r="G106" s="420"/>
      <c r="H106" s="420"/>
      <c r="I106" s="420"/>
      <c r="J106" s="427"/>
    </row>
    <row r="107" spans="1:10" s="12" customFormat="1" ht="18" customHeight="1" thickBot="1" x14ac:dyDescent="0.2">
      <c r="A107" s="409"/>
      <c r="B107" s="428"/>
      <c r="C107" s="422"/>
      <c r="D107" s="459"/>
      <c r="E107" s="451"/>
      <c r="F107" s="434"/>
      <c r="G107" s="434"/>
      <c r="H107" s="434"/>
      <c r="I107" s="434"/>
      <c r="J107" s="435"/>
    </row>
    <row r="108" spans="1:10" s="12" customFormat="1" ht="18" customHeight="1" x14ac:dyDescent="0.15">
      <c r="A108" s="407" t="s">
        <v>127</v>
      </c>
      <c r="B108" s="410" t="s">
        <v>128</v>
      </c>
      <c r="C108" s="439">
        <f>SUM(D108:D113)</f>
        <v>0.05</v>
      </c>
      <c r="D108" s="465">
        <v>2.5000000000000001E-2</v>
      </c>
      <c r="E108" s="452">
        <v>100</v>
      </c>
      <c r="F108" s="436" t="s">
        <v>407</v>
      </c>
      <c r="G108" s="436">
        <v>100</v>
      </c>
      <c r="H108" s="436" t="s">
        <v>407</v>
      </c>
      <c r="I108" s="436">
        <v>100</v>
      </c>
      <c r="J108" s="437" t="s">
        <v>407</v>
      </c>
    </row>
    <row r="109" spans="1:10" s="12" customFormat="1" ht="18" customHeight="1" x14ac:dyDescent="0.15">
      <c r="A109" s="408"/>
      <c r="B109" s="411"/>
      <c r="C109" s="440"/>
      <c r="D109" s="465"/>
      <c r="E109" s="418"/>
      <c r="F109" s="420"/>
      <c r="G109" s="420"/>
      <c r="H109" s="420"/>
      <c r="I109" s="420"/>
      <c r="J109" s="427"/>
    </row>
    <row r="110" spans="1:10" s="12" customFormat="1" ht="18" customHeight="1" thickBot="1" x14ac:dyDescent="0.2">
      <c r="A110" s="409"/>
      <c r="B110" s="412"/>
      <c r="C110" s="441"/>
      <c r="D110" s="465"/>
      <c r="E110" s="418"/>
      <c r="F110" s="420"/>
      <c r="G110" s="420"/>
      <c r="H110" s="420"/>
      <c r="I110" s="420"/>
      <c r="J110" s="427"/>
    </row>
    <row r="111" spans="1:10" s="12" customFormat="1" ht="18" customHeight="1" x14ac:dyDescent="0.15">
      <c r="A111" s="408"/>
      <c r="B111" s="411" t="s">
        <v>345</v>
      </c>
      <c r="C111" s="440"/>
      <c r="D111" s="453">
        <v>2.5000000000000001E-2</v>
      </c>
      <c r="E111" s="417">
        <v>0</v>
      </c>
      <c r="F111" s="419" t="s">
        <v>485</v>
      </c>
      <c r="G111" s="419">
        <v>0</v>
      </c>
      <c r="H111" s="419" t="s">
        <v>485</v>
      </c>
      <c r="I111" s="419">
        <v>0</v>
      </c>
      <c r="J111" s="426" t="s">
        <v>485</v>
      </c>
    </row>
    <row r="112" spans="1:10" s="12" customFormat="1" ht="18" customHeight="1" x14ac:dyDescent="0.15">
      <c r="A112" s="408"/>
      <c r="B112" s="411"/>
      <c r="C112" s="440"/>
      <c r="D112" s="454"/>
      <c r="E112" s="418"/>
      <c r="F112" s="420"/>
      <c r="G112" s="420"/>
      <c r="H112" s="420"/>
      <c r="I112" s="420"/>
      <c r="J112" s="427"/>
    </row>
    <row r="113" spans="1:10" s="12" customFormat="1" ht="18" customHeight="1" thickBot="1" x14ac:dyDescent="0.2">
      <c r="A113" s="409"/>
      <c r="B113" s="428"/>
      <c r="C113" s="441"/>
      <c r="D113" s="459"/>
      <c r="E113" s="451"/>
      <c r="F113" s="434"/>
      <c r="G113" s="434"/>
      <c r="H113" s="434"/>
      <c r="I113" s="434"/>
      <c r="J113" s="435"/>
    </row>
    <row r="114" spans="1:10" ht="15" thickBot="1" x14ac:dyDescent="0.2">
      <c r="A114" s="233"/>
      <c r="B114" s="84"/>
      <c r="C114" s="73"/>
      <c r="D114" s="182"/>
      <c r="E114" s="87"/>
      <c r="F114" s="84"/>
      <c r="G114" s="84"/>
      <c r="H114" s="84"/>
      <c r="I114" s="84"/>
      <c r="J114" s="88"/>
    </row>
    <row r="115" spans="1:10" ht="16" thickBot="1" x14ac:dyDescent="0.2">
      <c r="A115" s="219"/>
      <c r="B115" s="194" t="s">
        <v>134</v>
      </c>
      <c r="C115" s="177">
        <f>SUM(C6:C113)</f>
        <v>1</v>
      </c>
      <c r="D115" s="192">
        <f>SUM(D6:D113)</f>
        <v>1.0000000000000004</v>
      </c>
      <c r="E115" s="186">
        <f>ROUND(SUMPRODUCT($D$6:$D$113,E$6:E$113),2)</f>
        <v>72.8</v>
      </c>
      <c r="F115" s="188"/>
      <c r="G115" s="188">
        <f>ROUND(SUMPRODUCT($D$6:$D$113,G$6:G$113),2)</f>
        <v>59.35</v>
      </c>
      <c r="H115" s="188"/>
      <c r="I115" s="188">
        <f>ROUND(SUMPRODUCT($D$6:$D$113,I$6:I$113),2)</f>
        <v>50.72</v>
      </c>
      <c r="J115" s="164"/>
    </row>
    <row r="116" spans="1:10" x14ac:dyDescent="0.15">
      <c r="A116" s="234"/>
      <c r="B116" s="75"/>
      <c r="C116" s="74"/>
      <c r="D116" s="183"/>
      <c r="E116" s="87"/>
      <c r="F116" s="84"/>
      <c r="G116" s="84"/>
      <c r="H116" s="84"/>
      <c r="I116" s="84"/>
      <c r="J116" s="88"/>
    </row>
    <row r="117" spans="1:10" x14ac:dyDescent="0.15">
      <c r="A117" s="234"/>
      <c r="B117" s="75"/>
      <c r="C117" s="74"/>
      <c r="D117" s="183"/>
      <c r="E117" s="89"/>
      <c r="F117" s="75"/>
      <c r="G117" s="75"/>
      <c r="H117" s="75"/>
      <c r="I117" s="75"/>
      <c r="J117" s="90"/>
    </row>
    <row r="118" spans="1:10" x14ac:dyDescent="0.15">
      <c r="A118" s="234"/>
      <c r="B118" s="75"/>
      <c r="C118" s="74"/>
      <c r="D118" s="183"/>
      <c r="E118" s="89"/>
      <c r="F118" s="75"/>
      <c r="G118" s="75"/>
      <c r="H118" s="75"/>
      <c r="I118" s="75"/>
      <c r="J118" s="90"/>
    </row>
    <row r="119" spans="1:10" x14ac:dyDescent="0.15">
      <c r="A119" s="235"/>
      <c r="B119" s="75"/>
      <c r="C119" s="76"/>
      <c r="D119" s="184"/>
      <c r="E119" s="89"/>
      <c r="F119" s="75"/>
      <c r="G119" s="75"/>
      <c r="H119" s="75"/>
      <c r="I119" s="75"/>
      <c r="J119" s="90"/>
    </row>
    <row r="120" spans="1:10" x14ac:dyDescent="0.15">
      <c r="A120" s="235"/>
      <c r="B120" s="75"/>
      <c r="C120" s="76"/>
      <c r="D120" s="184"/>
      <c r="E120" s="89"/>
      <c r="F120" s="75"/>
      <c r="G120" s="75"/>
      <c r="H120" s="75"/>
      <c r="I120" s="75"/>
      <c r="J120" s="90"/>
    </row>
    <row r="121" spans="1:10" ht="15" thickBot="1" x14ac:dyDescent="0.2">
      <c r="A121" s="235"/>
      <c r="B121" s="75"/>
      <c r="C121" s="76"/>
      <c r="D121" s="184"/>
      <c r="E121" s="89"/>
      <c r="F121" s="75"/>
      <c r="G121" s="75"/>
      <c r="H121" s="75"/>
      <c r="I121" s="75"/>
      <c r="J121" s="90"/>
    </row>
    <row r="122" spans="1:10" ht="16" thickBot="1" x14ac:dyDescent="0.2">
      <c r="A122" s="140" t="s">
        <v>135</v>
      </c>
      <c r="B122" s="163"/>
      <c r="C122" s="239"/>
      <c r="D122" s="210"/>
      <c r="E122" s="240" t="s">
        <v>1</v>
      </c>
      <c r="F122" s="145" t="s">
        <v>2</v>
      </c>
      <c r="G122" s="207" t="s">
        <v>1</v>
      </c>
      <c r="H122" s="145" t="s">
        <v>3</v>
      </c>
      <c r="I122" s="144" t="s">
        <v>1</v>
      </c>
      <c r="J122" s="209" t="s">
        <v>411</v>
      </c>
    </row>
    <row r="123" spans="1:10" x14ac:dyDescent="0.15">
      <c r="A123" s="138" t="s">
        <v>14</v>
      </c>
      <c r="B123" s="83"/>
      <c r="C123" s="127"/>
      <c r="D123" s="229"/>
      <c r="E123" s="197">
        <f>SUMPRODUCT($D$6:$D$20,E6:E20)</f>
        <v>9</v>
      </c>
      <c r="F123" s="75"/>
      <c r="G123" s="120">
        <f>SUMPRODUCT($D$6:$D$20,G6:G20)</f>
        <v>7</v>
      </c>
      <c r="H123" s="75"/>
      <c r="I123" s="226">
        <f>SUMPRODUCT($D$6:$D$20,I6:I20)</f>
        <v>6</v>
      </c>
      <c r="J123" s="90"/>
    </row>
    <row r="124" spans="1:10" x14ac:dyDescent="0.15">
      <c r="A124" s="237" t="s">
        <v>29</v>
      </c>
      <c r="B124" s="86"/>
      <c r="C124" s="128"/>
      <c r="D124" s="238"/>
      <c r="E124" s="197">
        <f>SUMPRODUCT($D$21:$D$41,E21:E41)</f>
        <v>13.929500000000003</v>
      </c>
      <c r="F124" s="75"/>
      <c r="G124" s="120">
        <f>SUMPRODUCT($D$21:$D$41,G21:G41)</f>
        <v>9.6435000000000013</v>
      </c>
      <c r="H124" s="75"/>
      <c r="I124" s="226">
        <f>SUMPRODUCT($D$21:$D$41,I21:I41)</f>
        <v>6.4290000000000003</v>
      </c>
      <c r="J124" s="90"/>
    </row>
    <row r="125" spans="1:10" x14ac:dyDescent="0.15">
      <c r="A125" s="133" t="s">
        <v>50</v>
      </c>
      <c r="B125" s="117"/>
      <c r="C125" s="131"/>
      <c r="D125" s="215"/>
      <c r="E125" s="197">
        <f>SUMPRODUCT($D$42:$D$50,E42:E50)</f>
        <v>7.49925</v>
      </c>
      <c r="F125" s="75"/>
      <c r="G125" s="120">
        <f>SUMPRODUCT($D$42:$D$50,G42:G50)</f>
        <v>5.8327499999999999</v>
      </c>
      <c r="H125" s="75"/>
      <c r="I125" s="226">
        <f>SUMPRODUCT($D$42:$D$50,I42:I50)</f>
        <v>6.6659999999999995</v>
      </c>
      <c r="J125" s="90"/>
    </row>
    <row r="126" spans="1:10" x14ac:dyDescent="0.15">
      <c r="A126" s="133" t="s">
        <v>65</v>
      </c>
      <c r="B126" s="117"/>
      <c r="C126" s="131"/>
      <c r="D126" s="215"/>
      <c r="E126" s="197">
        <f>SUMPRODUCT($D$51:$D$62,E51:E62)</f>
        <v>10</v>
      </c>
      <c r="F126" s="75"/>
      <c r="G126" s="120">
        <f>SUMPRODUCT($D$51:$D$62,G51:G62)</f>
        <v>6.25</v>
      </c>
      <c r="H126" s="75"/>
      <c r="I126" s="226">
        <f>SUMPRODUCT($D$51:$D$62,I51:I62)</f>
        <v>6.25</v>
      </c>
      <c r="J126" s="90"/>
    </row>
    <row r="127" spans="1:10" x14ac:dyDescent="0.15">
      <c r="A127" s="133" t="s">
        <v>137</v>
      </c>
      <c r="B127" s="117"/>
      <c r="C127" s="131"/>
      <c r="D127" s="215"/>
      <c r="E127" s="197">
        <f>SUMPRODUCT($D$63:$D$74,E63:E74)</f>
        <v>4.375</v>
      </c>
      <c r="F127" s="75"/>
      <c r="G127" s="120">
        <f>SUMPRODUCT($D$63:$D$74,G63:G74)</f>
        <v>4.375</v>
      </c>
      <c r="H127" s="75"/>
      <c r="I127" s="226">
        <f>SUMPRODUCT($D$63:$D$74,I63:I74)</f>
        <v>1.875</v>
      </c>
      <c r="J127" s="90"/>
    </row>
    <row r="128" spans="1:10" x14ac:dyDescent="0.15">
      <c r="A128" s="133" t="s">
        <v>90</v>
      </c>
      <c r="B128" s="117"/>
      <c r="C128" s="131"/>
      <c r="D128" s="215"/>
      <c r="E128" s="197">
        <f>SUMPRODUCT($D$75:$D$80,E75:E80)</f>
        <v>5</v>
      </c>
      <c r="F128" s="75"/>
      <c r="G128" s="120">
        <f>SUMPRODUCT($D$75:$D$80,G75:G80)</f>
        <v>5</v>
      </c>
      <c r="H128" s="75"/>
      <c r="I128" s="226">
        <f>SUMPRODUCT($D$75:$D$80,I75:I80)</f>
        <v>5</v>
      </c>
      <c r="J128" s="90"/>
    </row>
    <row r="129" spans="1:10" x14ac:dyDescent="0.15">
      <c r="A129" s="133" t="s">
        <v>97</v>
      </c>
      <c r="B129" s="117"/>
      <c r="C129" s="131"/>
      <c r="D129" s="215"/>
      <c r="E129" s="197">
        <f>SUMPRODUCT($D$81:$D$89,E81:E89)</f>
        <v>3</v>
      </c>
      <c r="F129" s="75"/>
      <c r="G129" s="120">
        <f>SUMPRODUCT($D$81:$D$89,G81:G89)</f>
        <v>5</v>
      </c>
      <c r="H129" s="75"/>
      <c r="I129" s="226">
        <f>SUMPRODUCT($D$81:$D$89,I81:I89)</f>
        <v>1</v>
      </c>
      <c r="J129" s="90"/>
    </row>
    <row r="130" spans="1:10" x14ac:dyDescent="0.15">
      <c r="A130" s="133" t="s">
        <v>105</v>
      </c>
      <c r="B130" s="117"/>
      <c r="C130" s="131"/>
      <c r="D130" s="215"/>
      <c r="E130" s="197">
        <f>SUMPRODUCT($D$90:$D$101,E90:E101)</f>
        <v>7.5</v>
      </c>
      <c r="F130" s="75"/>
      <c r="G130" s="120">
        <f>SUMPRODUCT($D$90:$D$101,G90:G101)</f>
        <v>8.75</v>
      </c>
      <c r="H130" s="75"/>
      <c r="I130" s="226">
        <f>SUMPRODUCT($D$90:$D$101,I90:I101)</f>
        <v>5</v>
      </c>
      <c r="J130" s="90"/>
    </row>
    <row r="131" spans="1:10" x14ac:dyDescent="0.15">
      <c r="A131" s="133" t="s">
        <v>118</v>
      </c>
      <c r="B131" s="117"/>
      <c r="C131" s="131"/>
      <c r="D131" s="215"/>
      <c r="E131" s="197">
        <f>SUMPRODUCT($D$102:$D$107,E102:E107)</f>
        <v>10</v>
      </c>
      <c r="F131" s="75"/>
      <c r="G131" s="120">
        <f>SUMPRODUCT($D$102:$D$107,G102:G107)</f>
        <v>5</v>
      </c>
      <c r="H131" s="75"/>
      <c r="I131" s="226">
        <f>SUMPRODUCT($D$102:$D$107,I102:I107)</f>
        <v>10</v>
      </c>
      <c r="J131" s="90"/>
    </row>
    <row r="132" spans="1:10" ht="15" thickBot="1" x14ac:dyDescent="0.2">
      <c r="A132" s="134" t="s">
        <v>127</v>
      </c>
      <c r="B132" s="125"/>
      <c r="C132" s="136"/>
      <c r="D132" s="228"/>
      <c r="E132" s="198">
        <f>SUMPRODUCT($D$108:$D$113,E108:E113)</f>
        <v>2.5</v>
      </c>
      <c r="F132" s="148"/>
      <c r="G132" s="199">
        <f>SUMPRODUCT($D$108:$D$113,G108:G113)</f>
        <v>2.5</v>
      </c>
      <c r="H132" s="148"/>
      <c r="I132" s="227">
        <f>SUMPRODUCT($D$108:$D$113,I108:I113)</f>
        <v>2.5</v>
      </c>
      <c r="J132" s="101"/>
    </row>
    <row r="133" spans="1:10" x14ac:dyDescent="0.15">
      <c r="B133" s="21"/>
    </row>
    <row r="134" spans="1:10" x14ac:dyDescent="0.15">
      <c r="B134" s="21"/>
      <c r="E134" s="53"/>
    </row>
    <row r="135" spans="1:10" x14ac:dyDescent="0.15">
      <c r="B135" s="21"/>
    </row>
    <row r="136" spans="1:10" x14ac:dyDescent="0.15">
      <c r="B136" s="21"/>
    </row>
    <row r="137" spans="1:10" x14ac:dyDescent="0.15">
      <c r="B137" s="21"/>
    </row>
    <row r="138" spans="1:10" x14ac:dyDescent="0.15">
      <c r="B138" s="21"/>
    </row>
    <row r="139" spans="1:10" x14ac:dyDescent="0.15">
      <c r="B139" s="21"/>
    </row>
    <row r="140" spans="1:10" x14ac:dyDescent="0.15">
      <c r="B140" s="21"/>
    </row>
    <row r="141" spans="1:10" x14ac:dyDescent="0.15">
      <c r="B141" s="21"/>
    </row>
    <row r="142" spans="1:10" x14ac:dyDescent="0.15">
      <c r="B142" s="21"/>
    </row>
    <row r="143" spans="1:10" x14ac:dyDescent="0.15">
      <c r="B143" s="21"/>
    </row>
    <row r="144" spans="1:10" x14ac:dyDescent="0.15">
      <c r="B144" s="21"/>
    </row>
    <row r="145" spans="2:2" x14ac:dyDescent="0.15">
      <c r="B145" s="21"/>
    </row>
    <row r="146" spans="2:2" x14ac:dyDescent="0.15">
      <c r="B146" s="21"/>
    </row>
    <row r="147" spans="2:2" x14ac:dyDescent="0.15">
      <c r="B147" s="21"/>
    </row>
    <row r="148" spans="2:2" x14ac:dyDescent="0.15">
      <c r="B148" s="21"/>
    </row>
    <row r="149" spans="2:2" x14ac:dyDescent="0.15">
      <c r="B149" s="21"/>
    </row>
    <row r="150" spans="2:2" x14ac:dyDescent="0.15">
      <c r="B150" s="21"/>
    </row>
    <row r="151" spans="2:2" x14ac:dyDescent="0.15">
      <c r="B151" s="21"/>
    </row>
    <row r="152" spans="2:2" x14ac:dyDescent="0.15">
      <c r="B152" s="21"/>
    </row>
    <row r="153" spans="2:2" x14ac:dyDescent="0.15">
      <c r="B153" s="21"/>
    </row>
    <row r="154" spans="2:2" x14ac:dyDescent="0.15">
      <c r="B154" s="21"/>
    </row>
    <row r="155" spans="2:2" x14ac:dyDescent="0.15">
      <c r="B155" s="21"/>
    </row>
    <row r="156" spans="2:2" x14ac:dyDescent="0.15">
      <c r="B156" s="21"/>
    </row>
    <row r="157" spans="2:2" x14ac:dyDescent="0.15">
      <c r="B157" s="21"/>
    </row>
    <row r="158" spans="2:2" x14ac:dyDescent="0.15">
      <c r="B158" s="21"/>
    </row>
    <row r="159" spans="2:2" x14ac:dyDescent="0.15">
      <c r="B159" s="21"/>
    </row>
    <row r="160" spans="2:2" x14ac:dyDescent="0.15">
      <c r="B160" s="21"/>
    </row>
    <row r="161" spans="2:2" x14ac:dyDescent="0.15">
      <c r="B161" s="21"/>
    </row>
    <row r="162" spans="2:2" x14ac:dyDescent="0.15">
      <c r="B162" s="21"/>
    </row>
    <row r="163" spans="2:2" x14ac:dyDescent="0.15">
      <c r="B163" s="21"/>
    </row>
    <row r="164" spans="2:2" x14ac:dyDescent="0.15">
      <c r="B164" s="21"/>
    </row>
    <row r="165" spans="2:2" x14ac:dyDescent="0.15">
      <c r="B165" s="21"/>
    </row>
    <row r="166" spans="2:2" x14ac:dyDescent="0.15">
      <c r="B166" s="21"/>
    </row>
    <row r="167" spans="2:2" x14ac:dyDescent="0.15">
      <c r="B167" s="21"/>
    </row>
    <row r="168" spans="2:2" x14ac:dyDescent="0.15">
      <c r="B168" s="21"/>
    </row>
  </sheetData>
  <sheetProtection algorithmName="SHA-512" hashValue="Wj6pfRwpByM0gWKAFEUSd4dDtXR1Ui9GQM4yDu4xwF4tkDdlcFBxJXfcjyV3a/FtG83AT4oCW+THyZwg6THPZw==" saltValue="NCAWwoD7PBVu1YIjzOwkEA==" spinCount="100000" sheet="1" objects="1" scenarios="1"/>
  <mergeCells count="314">
    <mergeCell ref="F6:F8"/>
    <mergeCell ref="G6:G8"/>
    <mergeCell ref="H6:H8"/>
    <mergeCell ref="I6:I8"/>
    <mergeCell ref="J6:J8"/>
    <mergeCell ref="A6:A20"/>
    <mergeCell ref="B6:B8"/>
    <mergeCell ref="C6:C20"/>
    <mergeCell ref="D6:D8"/>
    <mergeCell ref="E6:E8"/>
    <mergeCell ref="B12:B14"/>
    <mergeCell ref="D12:D14"/>
    <mergeCell ref="E12:E14"/>
    <mergeCell ref="F12:F14"/>
    <mergeCell ref="G12:G14"/>
    <mergeCell ref="H12:H14"/>
    <mergeCell ref="I12:I14"/>
    <mergeCell ref="J12:J14"/>
    <mergeCell ref="B9:B11"/>
    <mergeCell ref="D9:D11"/>
    <mergeCell ref="E9:E11"/>
    <mergeCell ref="F9:F11"/>
    <mergeCell ref="G9:G11"/>
    <mergeCell ref="H9:H11"/>
    <mergeCell ref="I9:I11"/>
    <mergeCell ref="J9:J11"/>
    <mergeCell ref="B18:B20"/>
    <mergeCell ref="D18:D20"/>
    <mergeCell ref="E18:E20"/>
    <mergeCell ref="F18:F20"/>
    <mergeCell ref="G18:G20"/>
    <mergeCell ref="H18:H20"/>
    <mergeCell ref="I18:I20"/>
    <mergeCell ref="J18:J20"/>
    <mergeCell ref="B15:B17"/>
    <mergeCell ref="D15:D17"/>
    <mergeCell ref="E15:E17"/>
    <mergeCell ref="F15:F17"/>
    <mergeCell ref="G15:G17"/>
    <mergeCell ref="H15:H17"/>
    <mergeCell ref="I15:I17"/>
    <mergeCell ref="J15:J17"/>
    <mergeCell ref="I24:I26"/>
    <mergeCell ref="J24:J26"/>
    <mergeCell ref="B27:B29"/>
    <mergeCell ref="D27:D29"/>
    <mergeCell ref="E27:E29"/>
    <mergeCell ref="F27:F29"/>
    <mergeCell ref="G27:G29"/>
    <mergeCell ref="H27:H29"/>
    <mergeCell ref="I21:I23"/>
    <mergeCell ref="J21:J23"/>
    <mergeCell ref="B24:B26"/>
    <mergeCell ref="D24:D26"/>
    <mergeCell ref="E24:E26"/>
    <mergeCell ref="F24:F26"/>
    <mergeCell ref="G24:G26"/>
    <mergeCell ref="H24:H26"/>
    <mergeCell ref="B21:B23"/>
    <mergeCell ref="C21:C41"/>
    <mergeCell ref="D21:D23"/>
    <mergeCell ref="E21:E23"/>
    <mergeCell ref="F21:F23"/>
    <mergeCell ref="G21:G23"/>
    <mergeCell ref="H21:H23"/>
    <mergeCell ref="I30:I32"/>
    <mergeCell ref="J30:J32"/>
    <mergeCell ref="B33:B35"/>
    <mergeCell ref="D33:D35"/>
    <mergeCell ref="E33:E35"/>
    <mergeCell ref="F33:F35"/>
    <mergeCell ref="G33:G35"/>
    <mergeCell ref="H33:H35"/>
    <mergeCell ref="I27:I29"/>
    <mergeCell ref="J27:J29"/>
    <mergeCell ref="B30:B32"/>
    <mergeCell ref="D30:D32"/>
    <mergeCell ref="E30:E32"/>
    <mergeCell ref="F30:F32"/>
    <mergeCell ref="G30:G32"/>
    <mergeCell ref="H30:H32"/>
    <mergeCell ref="J36:J38"/>
    <mergeCell ref="B39:B41"/>
    <mergeCell ref="D39:D41"/>
    <mergeCell ref="E39:E41"/>
    <mergeCell ref="F39:F41"/>
    <mergeCell ref="G39:G41"/>
    <mergeCell ref="H39:H41"/>
    <mergeCell ref="I33:I35"/>
    <mergeCell ref="J33:J35"/>
    <mergeCell ref="B36:B38"/>
    <mergeCell ref="D36:D38"/>
    <mergeCell ref="E36:E38"/>
    <mergeCell ref="F36:F38"/>
    <mergeCell ref="G36:G38"/>
    <mergeCell ref="H36:H38"/>
    <mergeCell ref="F42:F44"/>
    <mergeCell ref="G42:G44"/>
    <mergeCell ref="H42:H44"/>
    <mergeCell ref="I42:I44"/>
    <mergeCell ref="J42:J44"/>
    <mergeCell ref="I39:I41"/>
    <mergeCell ref="J39:J41"/>
    <mergeCell ref="A42:A50"/>
    <mergeCell ref="B42:B44"/>
    <mergeCell ref="C42:C50"/>
    <mergeCell ref="D42:D44"/>
    <mergeCell ref="E42:E44"/>
    <mergeCell ref="A21:A41"/>
    <mergeCell ref="B48:B50"/>
    <mergeCell ref="D48:D50"/>
    <mergeCell ref="E48:E50"/>
    <mergeCell ref="F48:F50"/>
    <mergeCell ref="G48:G50"/>
    <mergeCell ref="H48:H50"/>
    <mergeCell ref="I48:I50"/>
    <mergeCell ref="J48:J50"/>
    <mergeCell ref="B45:B47"/>
    <mergeCell ref="D45:D47"/>
    <mergeCell ref="I36:I38"/>
    <mergeCell ref="E45:E47"/>
    <mergeCell ref="F45:F47"/>
    <mergeCell ref="G45:G47"/>
    <mergeCell ref="H45:H47"/>
    <mergeCell ref="I45:I47"/>
    <mergeCell ref="J45:J47"/>
    <mergeCell ref="I51:I53"/>
    <mergeCell ref="J51:J53"/>
    <mergeCell ref="B54:B56"/>
    <mergeCell ref="D54:D56"/>
    <mergeCell ref="E54:E56"/>
    <mergeCell ref="F54:F56"/>
    <mergeCell ref="G54:G56"/>
    <mergeCell ref="H54:H56"/>
    <mergeCell ref="A51:A62"/>
    <mergeCell ref="B51:B53"/>
    <mergeCell ref="C51:C62"/>
    <mergeCell ref="D51:D53"/>
    <mergeCell ref="E51:E53"/>
    <mergeCell ref="F51:F53"/>
    <mergeCell ref="G51:G53"/>
    <mergeCell ref="H51:H53"/>
    <mergeCell ref="G63:G65"/>
    <mergeCell ref="H63:H65"/>
    <mergeCell ref="I57:I59"/>
    <mergeCell ref="J57:J59"/>
    <mergeCell ref="B60:B62"/>
    <mergeCell ref="D60:D62"/>
    <mergeCell ref="E60:E62"/>
    <mergeCell ref="F60:F62"/>
    <mergeCell ref="G60:G62"/>
    <mergeCell ref="H60:H62"/>
    <mergeCell ref="I54:I56"/>
    <mergeCell ref="J54:J56"/>
    <mergeCell ref="B57:B59"/>
    <mergeCell ref="D57:D59"/>
    <mergeCell ref="E57:E59"/>
    <mergeCell ref="F57:F59"/>
    <mergeCell ref="G57:G59"/>
    <mergeCell ref="H57:H59"/>
    <mergeCell ref="I63:I65"/>
    <mergeCell ref="J63:J65"/>
    <mergeCell ref="I60:I62"/>
    <mergeCell ref="J60:J62"/>
    <mergeCell ref="A63:A74"/>
    <mergeCell ref="B63:B65"/>
    <mergeCell ref="C63:C74"/>
    <mergeCell ref="D63:D65"/>
    <mergeCell ref="E63:E65"/>
    <mergeCell ref="F63:F65"/>
    <mergeCell ref="I66:I68"/>
    <mergeCell ref="J66:J68"/>
    <mergeCell ref="B69:B71"/>
    <mergeCell ref="D69:D71"/>
    <mergeCell ref="E69:E71"/>
    <mergeCell ref="F69:F71"/>
    <mergeCell ref="G69:G71"/>
    <mergeCell ref="H69:H71"/>
    <mergeCell ref="B66:B68"/>
    <mergeCell ref="D66:D68"/>
    <mergeCell ref="E66:E68"/>
    <mergeCell ref="F66:F68"/>
    <mergeCell ref="G66:G68"/>
    <mergeCell ref="H66:H68"/>
    <mergeCell ref="I69:I71"/>
    <mergeCell ref="J69:J71"/>
    <mergeCell ref="B72:B74"/>
    <mergeCell ref="D72:D74"/>
    <mergeCell ref="E72:E74"/>
    <mergeCell ref="F72:F74"/>
    <mergeCell ref="G72:G74"/>
    <mergeCell ref="H72:H74"/>
    <mergeCell ref="B78:B80"/>
    <mergeCell ref="D78:D80"/>
    <mergeCell ref="E78:E80"/>
    <mergeCell ref="F78:F80"/>
    <mergeCell ref="G78:G80"/>
    <mergeCell ref="H78:H80"/>
    <mergeCell ref="I78:I80"/>
    <mergeCell ref="J78:J80"/>
    <mergeCell ref="J75:J77"/>
    <mergeCell ref="I72:I74"/>
    <mergeCell ref="J72:J74"/>
    <mergeCell ref="A75:A80"/>
    <mergeCell ref="B75:B77"/>
    <mergeCell ref="C75:C80"/>
    <mergeCell ref="D75:D77"/>
    <mergeCell ref="E75:E77"/>
    <mergeCell ref="B81:B83"/>
    <mergeCell ref="C81:C89"/>
    <mergeCell ref="D81:D83"/>
    <mergeCell ref="J81:J83"/>
    <mergeCell ref="J84:J86"/>
    <mergeCell ref="B87:B89"/>
    <mergeCell ref="D87:D89"/>
    <mergeCell ref="B84:B86"/>
    <mergeCell ref="D84:D86"/>
    <mergeCell ref="F75:F77"/>
    <mergeCell ref="G75:G77"/>
    <mergeCell ref="H75:H77"/>
    <mergeCell ref="I75:I77"/>
    <mergeCell ref="G81:G83"/>
    <mergeCell ref="H81:H83"/>
    <mergeCell ref="I81:I83"/>
    <mergeCell ref="I84:I86"/>
    <mergeCell ref="E87:E89"/>
    <mergeCell ref="F87:F89"/>
    <mergeCell ref="G87:G89"/>
    <mergeCell ref="H87:H89"/>
    <mergeCell ref="E84:E86"/>
    <mergeCell ref="F84:F86"/>
    <mergeCell ref="G84:G86"/>
    <mergeCell ref="H84:H86"/>
    <mergeCell ref="A90:A101"/>
    <mergeCell ref="B90:B92"/>
    <mergeCell ref="C90:C101"/>
    <mergeCell ref="D90:D92"/>
    <mergeCell ref="E90:E92"/>
    <mergeCell ref="A81:A89"/>
    <mergeCell ref="B96:B98"/>
    <mergeCell ref="D96:D98"/>
    <mergeCell ref="E96:E98"/>
    <mergeCell ref="B93:B95"/>
    <mergeCell ref="D93:D95"/>
    <mergeCell ref="E93:E95"/>
    <mergeCell ref="E81:E83"/>
    <mergeCell ref="B99:B101"/>
    <mergeCell ref="D99:D101"/>
    <mergeCell ref="E99:E101"/>
    <mergeCell ref="F99:F101"/>
    <mergeCell ref="G99:G101"/>
    <mergeCell ref="H99:H101"/>
    <mergeCell ref="I99:I101"/>
    <mergeCell ref="J99:J101"/>
    <mergeCell ref="J90:J92"/>
    <mergeCell ref="F96:F98"/>
    <mergeCell ref="G96:G98"/>
    <mergeCell ref="H96:H98"/>
    <mergeCell ref="I96:I98"/>
    <mergeCell ref="J96:J98"/>
    <mergeCell ref="F93:F95"/>
    <mergeCell ref="G93:G95"/>
    <mergeCell ref="H93:H95"/>
    <mergeCell ref="F90:F92"/>
    <mergeCell ref="G90:G92"/>
    <mergeCell ref="H90:H92"/>
    <mergeCell ref="I90:I92"/>
    <mergeCell ref="A108:A113"/>
    <mergeCell ref="B108:B110"/>
    <mergeCell ref="C108:C113"/>
    <mergeCell ref="D108:D110"/>
    <mergeCell ref="E108:E110"/>
    <mergeCell ref="I102:I104"/>
    <mergeCell ref="J102:J104"/>
    <mergeCell ref="B105:B107"/>
    <mergeCell ref="D105:D107"/>
    <mergeCell ref="E105:E107"/>
    <mergeCell ref="F105:F107"/>
    <mergeCell ref="G105:G107"/>
    <mergeCell ref="H105:H107"/>
    <mergeCell ref="A102:A107"/>
    <mergeCell ref="B102:B104"/>
    <mergeCell ref="C102:C107"/>
    <mergeCell ref="D102:D104"/>
    <mergeCell ref="E102:E104"/>
    <mergeCell ref="F102:F104"/>
    <mergeCell ref="G102:G104"/>
    <mergeCell ref="B111:B113"/>
    <mergeCell ref="D111:D113"/>
    <mergeCell ref="H102:H104"/>
    <mergeCell ref="E3:E5"/>
    <mergeCell ref="F3:F5"/>
    <mergeCell ref="G3:G5"/>
    <mergeCell ref="H3:H5"/>
    <mergeCell ref="I3:I5"/>
    <mergeCell ref="J3:J5"/>
    <mergeCell ref="E111:E113"/>
    <mergeCell ref="F111:F113"/>
    <mergeCell ref="G111:G113"/>
    <mergeCell ref="H111:H113"/>
    <mergeCell ref="I111:I113"/>
    <mergeCell ref="J111:J113"/>
    <mergeCell ref="F108:F110"/>
    <mergeCell ref="G108:G110"/>
    <mergeCell ref="H108:H110"/>
    <mergeCell ref="I108:I110"/>
    <mergeCell ref="J108:J110"/>
    <mergeCell ref="I105:I107"/>
    <mergeCell ref="J105:J107"/>
    <mergeCell ref="I93:I95"/>
    <mergeCell ref="J93:J95"/>
    <mergeCell ref="I87:I89"/>
    <mergeCell ref="J87:J89"/>
    <mergeCell ref="F81:F83"/>
  </mergeCells>
  <conditionalFormatting sqref="E123:E132 G123:G132 I123:I132">
    <cfRule type="colorScale" priority="12">
      <colorScale>
        <cfvo type="min"/>
        <cfvo type="percentile" val="50"/>
        <cfvo type="max"/>
        <color rgb="FFF8696B"/>
        <color rgb="FFFFEB84"/>
        <color rgb="FF63BE7B"/>
      </colorScale>
    </cfRule>
  </conditionalFormatting>
  <conditionalFormatting sqref="E123:E13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landscape" r:id="rId1"/>
  <headerFooter>
    <oddHeader>&amp;L&amp;"Arial,Fett"&amp;18ALTERNATIVE 1: STADTBAHN OBERIRDISCH&amp;C&amp;"Arial,Fett"&amp;18RUDOLFPLATZ</oddHeader>
  </headerFooter>
  <rowBreaks count="2" manualBreakCount="2">
    <brk id="50" max="10" man="1"/>
    <brk id="8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O152"/>
  <sheetViews>
    <sheetView topLeftCell="A66" zoomScaleNormal="100" zoomScaleSheetLayoutView="55" zoomScalePageLayoutView="55" workbookViewId="0">
      <selection activeCell="C114" sqref="C114"/>
    </sheetView>
  </sheetViews>
  <sheetFormatPr baseColWidth="10" defaultColWidth="11.1640625" defaultRowHeight="14" x14ac:dyDescent="0.15"/>
  <cols>
    <col min="1" max="1" width="20.5" style="2" customWidth="1"/>
    <col min="2" max="2" width="37.6640625" style="22" customWidth="1"/>
    <col min="3" max="3" width="8.6640625" style="4" bestFit="1" customWidth="1"/>
    <col min="4" max="4" width="8.6640625" style="2" bestFit="1" customWidth="1"/>
    <col min="5" max="5" width="13.6640625" style="21" customWidth="1"/>
    <col min="6" max="6" width="42.6640625" style="21" customWidth="1"/>
    <col min="7" max="7" width="13.6640625" style="21" customWidth="1"/>
    <col min="8" max="8" width="42.6640625" style="21" customWidth="1"/>
    <col min="9" max="9" width="13.6640625" style="21" customWidth="1"/>
    <col min="10" max="10" width="42.6640625" style="21" customWidth="1"/>
    <col min="11" max="11" width="13.6640625" style="21" customWidth="1"/>
    <col min="12" max="12" width="42.6640625" style="21" customWidth="1"/>
    <col min="13" max="13" width="13.6640625" style="21" customWidth="1"/>
    <col min="14" max="14" width="42.6640625" style="21" customWidth="1"/>
    <col min="15" max="16384" width="11.1640625" style="2"/>
  </cols>
  <sheetData>
    <row r="1" spans="1:14" ht="18" x14ac:dyDescent="0.15">
      <c r="A1" s="61" t="s">
        <v>486</v>
      </c>
      <c r="B1" s="62"/>
      <c r="C1" s="63"/>
      <c r="D1" s="62"/>
      <c r="E1" s="121" t="s">
        <v>1</v>
      </c>
      <c r="F1" s="122" t="s">
        <v>2</v>
      </c>
      <c r="G1" s="123" t="s">
        <v>1</v>
      </c>
      <c r="H1" s="122" t="s">
        <v>3</v>
      </c>
      <c r="I1" s="123" t="s">
        <v>1</v>
      </c>
      <c r="J1" s="191" t="s">
        <v>4</v>
      </c>
      <c r="K1" s="123" t="s">
        <v>1</v>
      </c>
      <c r="L1" s="191" t="s">
        <v>5</v>
      </c>
      <c r="M1" s="123" t="s">
        <v>1</v>
      </c>
      <c r="N1" s="124" t="s">
        <v>184</v>
      </c>
    </row>
    <row r="2" spans="1:14" ht="29.25" customHeight="1" thickBot="1" x14ac:dyDescent="0.2">
      <c r="A2" s="61"/>
      <c r="B2" s="241"/>
      <c r="C2" s="63"/>
      <c r="D2" s="62"/>
      <c r="E2" s="103" t="s">
        <v>6</v>
      </c>
      <c r="F2" s="104" t="s">
        <v>487</v>
      </c>
      <c r="G2" s="105" t="s">
        <v>6</v>
      </c>
      <c r="H2" s="104" t="s">
        <v>488</v>
      </c>
      <c r="I2" s="105" t="s">
        <v>6</v>
      </c>
      <c r="J2" s="104" t="s">
        <v>489</v>
      </c>
      <c r="K2" s="105" t="s">
        <v>6</v>
      </c>
      <c r="L2" s="104" t="s">
        <v>490</v>
      </c>
      <c r="M2" s="105" t="s">
        <v>6</v>
      </c>
      <c r="N2" s="107" t="s">
        <v>491</v>
      </c>
    </row>
    <row r="3" spans="1:14" s="5" customFormat="1" ht="15" thickBot="1" x14ac:dyDescent="0.2">
      <c r="A3" s="64" t="s">
        <v>11</v>
      </c>
      <c r="B3" s="108">
        <v>44995</v>
      </c>
      <c r="C3" s="65"/>
      <c r="D3" s="66"/>
      <c r="E3" s="407" t="s">
        <v>12</v>
      </c>
      <c r="F3" s="511" t="s">
        <v>13</v>
      </c>
      <c r="G3" s="511" t="s">
        <v>12</v>
      </c>
      <c r="H3" s="511" t="s">
        <v>13</v>
      </c>
      <c r="I3" s="511" t="s">
        <v>12</v>
      </c>
      <c r="J3" s="511" t="s">
        <v>13</v>
      </c>
      <c r="K3" s="511" t="s">
        <v>12</v>
      </c>
      <c r="L3" s="511" t="s">
        <v>13</v>
      </c>
      <c r="M3" s="511" t="s">
        <v>12</v>
      </c>
      <c r="N3" s="510" t="s">
        <v>13</v>
      </c>
    </row>
    <row r="4" spans="1:14" s="14" customFormat="1" ht="27.75" customHeight="1" thickBot="1" x14ac:dyDescent="0.2">
      <c r="A4" s="36"/>
      <c r="B4" s="37"/>
      <c r="C4" s="38"/>
      <c r="D4" s="39"/>
      <c r="E4" s="408"/>
      <c r="F4" s="506"/>
      <c r="G4" s="506"/>
      <c r="H4" s="506"/>
      <c r="I4" s="506"/>
      <c r="J4" s="506"/>
      <c r="K4" s="506"/>
      <c r="L4" s="506"/>
      <c r="M4" s="506"/>
      <c r="N4" s="508"/>
    </row>
    <row r="5" spans="1:14" s="119" customFormat="1" ht="18" customHeight="1" thickBot="1" x14ac:dyDescent="0.2">
      <c r="A5" s="67"/>
      <c r="B5" s="67"/>
      <c r="C5" s="232"/>
      <c r="D5" s="67"/>
      <c r="E5" s="408"/>
      <c r="F5" s="506"/>
      <c r="G5" s="506"/>
      <c r="H5" s="506"/>
      <c r="I5" s="506"/>
      <c r="J5" s="506"/>
      <c r="K5" s="506"/>
      <c r="L5" s="506"/>
      <c r="M5" s="506"/>
      <c r="N5" s="508"/>
    </row>
    <row r="6" spans="1:14" s="12" customFormat="1" ht="18" customHeight="1" x14ac:dyDescent="0.15">
      <c r="A6" s="468" t="s">
        <v>14</v>
      </c>
      <c r="B6" s="548" t="s">
        <v>15</v>
      </c>
      <c r="C6" s="549">
        <f>SUM(D6:D20)</f>
        <v>0.1</v>
      </c>
      <c r="D6" s="458">
        <v>0.02</v>
      </c>
      <c r="E6" s="452">
        <v>100</v>
      </c>
      <c r="F6" s="436" t="s">
        <v>492</v>
      </c>
      <c r="G6" s="512">
        <v>100</v>
      </c>
      <c r="H6" s="512" t="s">
        <v>492</v>
      </c>
      <c r="I6" s="436">
        <v>100</v>
      </c>
      <c r="J6" s="436" t="s">
        <v>492</v>
      </c>
      <c r="K6" s="512">
        <v>100</v>
      </c>
      <c r="L6" s="512" t="s">
        <v>492</v>
      </c>
      <c r="M6" s="512">
        <v>100</v>
      </c>
      <c r="N6" s="521" t="s">
        <v>492</v>
      </c>
    </row>
    <row r="7" spans="1:14" s="12" customFormat="1" ht="18" customHeight="1" x14ac:dyDescent="0.15">
      <c r="A7" s="401"/>
      <c r="B7" s="547"/>
      <c r="C7" s="550"/>
      <c r="D7" s="454"/>
      <c r="E7" s="418"/>
      <c r="F7" s="420"/>
      <c r="G7" s="513"/>
      <c r="H7" s="513"/>
      <c r="I7" s="420"/>
      <c r="J7" s="420"/>
      <c r="K7" s="513"/>
      <c r="L7" s="513"/>
      <c r="M7" s="513"/>
      <c r="N7" s="520"/>
    </row>
    <row r="8" spans="1:14" s="12" customFormat="1" ht="18" customHeight="1" x14ac:dyDescent="0.15">
      <c r="A8" s="401"/>
      <c r="B8" s="547"/>
      <c r="C8" s="550"/>
      <c r="D8" s="455"/>
      <c r="E8" s="418"/>
      <c r="F8" s="420"/>
      <c r="G8" s="513"/>
      <c r="H8" s="513"/>
      <c r="I8" s="420"/>
      <c r="J8" s="420"/>
      <c r="K8" s="513"/>
      <c r="L8" s="513"/>
      <c r="M8" s="513"/>
      <c r="N8" s="520"/>
    </row>
    <row r="9" spans="1:14" s="12" customFormat="1" ht="25.5" customHeight="1" x14ac:dyDescent="0.15">
      <c r="A9" s="401"/>
      <c r="B9" s="547" t="s">
        <v>19</v>
      </c>
      <c r="C9" s="550"/>
      <c r="D9" s="453">
        <v>0.02</v>
      </c>
      <c r="E9" s="418">
        <v>50</v>
      </c>
      <c r="F9" s="420" t="s">
        <v>493</v>
      </c>
      <c r="G9" s="513">
        <v>50</v>
      </c>
      <c r="H9" s="513" t="s">
        <v>493</v>
      </c>
      <c r="I9" s="420">
        <v>100</v>
      </c>
      <c r="J9" s="420" t="s">
        <v>494</v>
      </c>
      <c r="K9" s="513">
        <v>100</v>
      </c>
      <c r="L9" s="513" t="s">
        <v>494</v>
      </c>
      <c r="M9" s="513">
        <v>75</v>
      </c>
      <c r="N9" s="520" t="s">
        <v>494</v>
      </c>
    </row>
    <row r="10" spans="1:14" s="12" customFormat="1" ht="25.5" customHeight="1" x14ac:dyDescent="0.15">
      <c r="A10" s="401"/>
      <c r="B10" s="547"/>
      <c r="C10" s="550"/>
      <c r="D10" s="454"/>
      <c r="E10" s="418"/>
      <c r="F10" s="420"/>
      <c r="G10" s="513"/>
      <c r="H10" s="513"/>
      <c r="I10" s="420"/>
      <c r="J10" s="420"/>
      <c r="K10" s="513"/>
      <c r="L10" s="513"/>
      <c r="M10" s="513"/>
      <c r="N10" s="520"/>
    </row>
    <row r="11" spans="1:14" s="12" customFormat="1" ht="25.5" customHeight="1" x14ac:dyDescent="0.15">
      <c r="A11" s="401"/>
      <c r="B11" s="547"/>
      <c r="C11" s="550"/>
      <c r="D11" s="455"/>
      <c r="E11" s="418"/>
      <c r="F11" s="420"/>
      <c r="G11" s="513"/>
      <c r="H11" s="513"/>
      <c r="I11" s="420"/>
      <c r="J11" s="420"/>
      <c r="K11" s="513"/>
      <c r="L11" s="513"/>
      <c r="M11" s="513"/>
      <c r="N11" s="520"/>
    </row>
    <row r="12" spans="1:14" s="12" customFormat="1" ht="18" customHeight="1" x14ac:dyDescent="0.15">
      <c r="A12" s="401"/>
      <c r="B12" s="526" t="s">
        <v>202</v>
      </c>
      <c r="C12" s="550"/>
      <c r="D12" s="453">
        <v>0.02</v>
      </c>
      <c r="E12" s="418">
        <v>100</v>
      </c>
      <c r="F12" s="420" t="s">
        <v>495</v>
      </c>
      <c r="G12" s="515">
        <v>100</v>
      </c>
      <c r="H12" s="515" t="s">
        <v>496</v>
      </c>
      <c r="I12" s="420">
        <v>100</v>
      </c>
      <c r="J12" s="420" t="s">
        <v>495</v>
      </c>
      <c r="K12" s="515">
        <v>100</v>
      </c>
      <c r="L12" s="515" t="s">
        <v>496</v>
      </c>
      <c r="M12" s="513">
        <v>100</v>
      </c>
      <c r="N12" s="520" t="s">
        <v>497</v>
      </c>
    </row>
    <row r="13" spans="1:14" s="12" customFormat="1" ht="18" customHeight="1" x14ac:dyDescent="0.15">
      <c r="A13" s="401"/>
      <c r="B13" s="547"/>
      <c r="C13" s="550"/>
      <c r="D13" s="454"/>
      <c r="E13" s="418"/>
      <c r="F13" s="420"/>
      <c r="G13" s="515"/>
      <c r="H13" s="515"/>
      <c r="I13" s="420"/>
      <c r="J13" s="420"/>
      <c r="K13" s="515"/>
      <c r="L13" s="515"/>
      <c r="M13" s="513"/>
      <c r="N13" s="520"/>
    </row>
    <row r="14" spans="1:14" s="12" customFormat="1" ht="18" customHeight="1" x14ac:dyDescent="0.15">
      <c r="A14" s="401"/>
      <c r="B14" s="547"/>
      <c r="C14" s="550"/>
      <c r="D14" s="455"/>
      <c r="E14" s="418"/>
      <c r="F14" s="420"/>
      <c r="G14" s="515"/>
      <c r="H14" s="515"/>
      <c r="I14" s="420"/>
      <c r="J14" s="420"/>
      <c r="K14" s="515"/>
      <c r="L14" s="515"/>
      <c r="M14" s="513"/>
      <c r="N14" s="520"/>
    </row>
    <row r="15" spans="1:14" s="12" customFormat="1" ht="37.25" customHeight="1" x14ac:dyDescent="0.15">
      <c r="A15" s="401"/>
      <c r="B15" s="526" t="s">
        <v>25</v>
      </c>
      <c r="C15" s="550"/>
      <c r="D15" s="453">
        <v>0.02</v>
      </c>
      <c r="E15" s="537">
        <v>50</v>
      </c>
      <c r="F15" s="515" t="s">
        <v>498</v>
      </c>
      <c r="G15" s="515">
        <v>50</v>
      </c>
      <c r="H15" s="515" t="s">
        <v>499</v>
      </c>
      <c r="I15" s="515">
        <v>50</v>
      </c>
      <c r="J15" s="515" t="s">
        <v>500</v>
      </c>
      <c r="K15" s="515">
        <v>50</v>
      </c>
      <c r="L15" s="515" t="s">
        <v>499</v>
      </c>
      <c r="M15" s="515">
        <v>0</v>
      </c>
      <c r="N15" s="522" t="s">
        <v>501</v>
      </c>
    </row>
    <row r="16" spans="1:14" s="12" customFormat="1" ht="37.25" customHeight="1" x14ac:dyDescent="0.15">
      <c r="A16" s="401"/>
      <c r="B16" s="526"/>
      <c r="C16" s="550"/>
      <c r="D16" s="454"/>
      <c r="E16" s="537"/>
      <c r="F16" s="515"/>
      <c r="G16" s="515"/>
      <c r="H16" s="515"/>
      <c r="I16" s="515"/>
      <c r="J16" s="515"/>
      <c r="K16" s="515"/>
      <c r="L16" s="515"/>
      <c r="M16" s="515"/>
      <c r="N16" s="522"/>
    </row>
    <row r="17" spans="1:14" s="12" customFormat="1" ht="37.25" customHeight="1" x14ac:dyDescent="0.15">
      <c r="A17" s="401"/>
      <c r="B17" s="526"/>
      <c r="C17" s="550"/>
      <c r="D17" s="455"/>
      <c r="E17" s="537"/>
      <c r="F17" s="515"/>
      <c r="G17" s="515"/>
      <c r="H17" s="515"/>
      <c r="I17" s="515"/>
      <c r="J17" s="515"/>
      <c r="K17" s="515"/>
      <c r="L17" s="515"/>
      <c r="M17" s="515"/>
      <c r="N17" s="522"/>
    </row>
    <row r="18" spans="1:14" s="12" customFormat="1" ht="18" customHeight="1" x14ac:dyDescent="0.15">
      <c r="A18" s="401"/>
      <c r="B18" s="547" t="s">
        <v>27</v>
      </c>
      <c r="C18" s="550"/>
      <c r="D18" s="454">
        <v>0.02</v>
      </c>
      <c r="E18" s="418">
        <v>100</v>
      </c>
      <c r="F18" s="420" t="s">
        <v>502</v>
      </c>
      <c r="G18" s="513">
        <v>100</v>
      </c>
      <c r="H18" s="513" t="s">
        <v>502</v>
      </c>
      <c r="I18" s="420">
        <v>100</v>
      </c>
      <c r="J18" s="420" t="s">
        <v>502</v>
      </c>
      <c r="K18" s="513">
        <v>100</v>
      </c>
      <c r="L18" s="513" t="s">
        <v>502</v>
      </c>
      <c r="M18" s="513">
        <v>100</v>
      </c>
      <c r="N18" s="520" t="s">
        <v>502</v>
      </c>
    </row>
    <row r="19" spans="1:14" s="12" customFormat="1" ht="18" customHeight="1" x14ac:dyDescent="0.15">
      <c r="A19" s="401"/>
      <c r="B19" s="547"/>
      <c r="C19" s="550"/>
      <c r="D19" s="454"/>
      <c r="E19" s="418"/>
      <c r="F19" s="420"/>
      <c r="G19" s="513"/>
      <c r="H19" s="513"/>
      <c r="I19" s="420"/>
      <c r="J19" s="420"/>
      <c r="K19" s="513"/>
      <c r="L19" s="513"/>
      <c r="M19" s="513"/>
      <c r="N19" s="520"/>
    </row>
    <row r="20" spans="1:14" s="12" customFormat="1" ht="18" customHeight="1" thickBot="1" x14ac:dyDescent="0.2">
      <c r="A20" s="504"/>
      <c r="B20" s="503"/>
      <c r="C20" s="551"/>
      <c r="D20" s="459"/>
      <c r="E20" s="451"/>
      <c r="F20" s="434"/>
      <c r="G20" s="516"/>
      <c r="H20" s="516"/>
      <c r="I20" s="434"/>
      <c r="J20" s="434"/>
      <c r="K20" s="516"/>
      <c r="L20" s="516"/>
      <c r="M20" s="516"/>
      <c r="N20" s="523"/>
    </row>
    <row r="21" spans="1:14" s="12" customFormat="1" ht="30.75" customHeight="1" x14ac:dyDescent="0.15">
      <c r="A21" s="468" t="s">
        <v>29</v>
      </c>
      <c r="B21" s="546" t="s">
        <v>30</v>
      </c>
      <c r="C21" s="527">
        <f>SUM(D21:D41)</f>
        <v>0.15001</v>
      </c>
      <c r="D21" s="458">
        <v>2.1430000000000001E-2</v>
      </c>
      <c r="E21" s="452">
        <v>50</v>
      </c>
      <c r="F21" s="436" t="s">
        <v>503</v>
      </c>
      <c r="G21" s="514">
        <v>50</v>
      </c>
      <c r="H21" s="514" t="s">
        <v>504</v>
      </c>
      <c r="I21" s="514">
        <v>100</v>
      </c>
      <c r="J21" s="514" t="s">
        <v>505</v>
      </c>
      <c r="K21" s="512">
        <v>100</v>
      </c>
      <c r="L21" s="512" t="s">
        <v>506</v>
      </c>
      <c r="M21" s="512">
        <v>50</v>
      </c>
      <c r="N21" s="521" t="s">
        <v>507</v>
      </c>
    </row>
    <row r="22" spans="1:14" s="12" customFormat="1" ht="30.75" customHeight="1" x14ac:dyDescent="0.15">
      <c r="A22" s="401"/>
      <c r="B22" s="545"/>
      <c r="C22" s="528"/>
      <c r="D22" s="454"/>
      <c r="E22" s="418"/>
      <c r="F22" s="420"/>
      <c r="G22" s="515"/>
      <c r="H22" s="515"/>
      <c r="I22" s="515"/>
      <c r="J22" s="515"/>
      <c r="K22" s="513"/>
      <c r="L22" s="513"/>
      <c r="M22" s="513"/>
      <c r="N22" s="520"/>
    </row>
    <row r="23" spans="1:14" s="12" customFormat="1" ht="30.75" customHeight="1" x14ac:dyDescent="0.15">
      <c r="A23" s="401"/>
      <c r="B23" s="545"/>
      <c r="C23" s="528"/>
      <c r="D23" s="455"/>
      <c r="E23" s="418"/>
      <c r="F23" s="420"/>
      <c r="G23" s="515"/>
      <c r="H23" s="515"/>
      <c r="I23" s="515"/>
      <c r="J23" s="515"/>
      <c r="K23" s="513"/>
      <c r="L23" s="513"/>
      <c r="M23" s="513"/>
      <c r="N23" s="520"/>
    </row>
    <row r="24" spans="1:14" s="12" customFormat="1" ht="18" customHeight="1" x14ac:dyDescent="0.15">
      <c r="A24" s="401"/>
      <c r="B24" s="545" t="s">
        <v>34</v>
      </c>
      <c r="C24" s="528"/>
      <c r="D24" s="453">
        <v>2.1430000000000001E-2</v>
      </c>
      <c r="E24" s="418">
        <v>100</v>
      </c>
      <c r="F24" s="420" t="s">
        <v>508</v>
      </c>
      <c r="G24" s="513">
        <v>100</v>
      </c>
      <c r="H24" s="513" t="s">
        <v>508</v>
      </c>
      <c r="I24" s="420">
        <v>100</v>
      </c>
      <c r="J24" s="420" t="s">
        <v>508</v>
      </c>
      <c r="K24" s="513">
        <v>100</v>
      </c>
      <c r="L24" s="513" t="s">
        <v>508</v>
      </c>
      <c r="M24" s="513">
        <v>50</v>
      </c>
      <c r="N24" s="520" t="s">
        <v>509</v>
      </c>
    </row>
    <row r="25" spans="1:14" s="12" customFormat="1" ht="18" customHeight="1" x14ac:dyDescent="0.15">
      <c r="A25" s="401"/>
      <c r="B25" s="545"/>
      <c r="C25" s="528"/>
      <c r="D25" s="454"/>
      <c r="E25" s="418"/>
      <c r="F25" s="420"/>
      <c r="G25" s="513"/>
      <c r="H25" s="513"/>
      <c r="I25" s="420"/>
      <c r="J25" s="420"/>
      <c r="K25" s="513"/>
      <c r="L25" s="513"/>
      <c r="M25" s="513"/>
      <c r="N25" s="520"/>
    </row>
    <row r="26" spans="1:14" s="12" customFormat="1" ht="18" customHeight="1" x14ac:dyDescent="0.15">
      <c r="A26" s="401"/>
      <c r="B26" s="545"/>
      <c r="C26" s="528"/>
      <c r="D26" s="455"/>
      <c r="E26" s="418"/>
      <c r="F26" s="420"/>
      <c r="G26" s="513"/>
      <c r="H26" s="513"/>
      <c r="I26" s="420"/>
      <c r="J26" s="420"/>
      <c r="K26" s="513"/>
      <c r="L26" s="513"/>
      <c r="M26" s="513"/>
      <c r="N26" s="520"/>
    </row>
    <row r="27" spans="1:14" s="12" customFormat="1" ht="18" customHeight="1" x14ac:dyDescent="0.15">
      <c r="A27" s="401"/>
      <c r="B27" s="526" t="s">
        <v>37</v>
      </c>
      <c r="C27" s="528"/>
      <c r="D27" s="453">
        <v>2.1430000000000001E-2</v>
      </c>
      <c r="E27" s="418">
        <v>50</v>
      </c>
      <c r="F27" s="420" t="s">
        <v>510</v>
      </c>
      <c r="G27" s="513">
        <v>50</v>
      </c>
      <c r="H27" s="513" t="s">
        <v>510</v>
      </c>
      <c r="I27" s="420">
        <v>100</v>
      </c>
      <c r="J27" s="420" t="s">
        <v>510</v>
      </c>
      <c r="K27" s="513">
        <v>100</v>
      </c>
      <c r="L27" s="513" t="s">
        <v>510</v>
      </c>
      <c r="M27" s="513">
        <v>50</v>
      </c>
      <c r="N27" s="520" t="s">
        <v>510</v>
      </c>
    </row>
    <row r="28" spans="1:14" s="12" customFormat="1" ht="18" customHeight="1" x14ac:dyDescent="0.15">
      <c r="A28" s="401"/>
      <c r="B28" s="526"/>
      <c r="C28" s="528"/>
      <c r="D28" s="454"/>
      <c r="E28" s="418"/>
      <c r="F28" s="420"/>
      <c r="G28" s="513"/>
      <c r="H28" s="513"/>
      <c r="I28" s="420"/>
      <c r="J28" s="420"/>
      <c r="K28" s="513"/>
      <c r="L28" s="513"/>
      <c r="M28" s="513"/>
      <c r="N28" s="520"/>
    </row>
    <row r="29" spans="1:14" s="12" customFormat="1" ht="18" customHeight="1" x14ac:dyDescent="0.15">
      <c r="A29" s="401"/>
      <c r="B29" s="526"/>
      <c r="C29" s="528"/>
      <c r="D29" s="455"/>
      <c r="E29" s="418"/>
      <c r="F29" s="420"/>
      <c r="G29" s="513"/>
      <c r="H29" s="513"/>
      <c r="I29" s="420"/>
      <c r="J29" s="420"/>
      <c r="K29" s="513"/>
      <c r="L29" s="513"/>
      <c r="M29" s="513"/>
      <c r="N29" s="520"/>
    </row>
    <row r="30" spans="1:14" s="12" customFormat="1" ht="18" customHeight="1" x14ac:dyDescent="0.15">
      <c r="A30" s="401"/>
      <c r="B30" s="526" t="s">
        <v>40</v>
      </c>
      <c r="C30" s="528"/>
      <c r="D30" s="453">
        <v>2.1430000000000001E-2</v>
      </c>
      <c r="E30" s="418">
        <v>100</v>
      </c>
      <c r="F30" s="420" t="s">
        <v>511</v>
      </c>
      <c r="G30" s="513">
        <v>50</v>
      </c>
      <c r="H30" s="513" t="s">
        <v>511</v>
      </c>
      <c r="I30" s="420">
        <v>100</v>
      </c>
      <c r="J30" s="420" t="s">
        <v>511</v>
      </c>
      <c r="K30" s="513">
        <v>50</v>
      </c>
      <c r="L30" s="513" t="s">
        <v>511</v>
      </c>
      <c r="M30" s="513">
        <v>0</v>
      </c>
      <c r="N30" s="520" t="s">
        <v>512</v>
      </c>
    </row>
    <row r="31" spans="1:14" s="12" customFormat="1" ht="18" customHeight="1" x14ac:dyDescent="0.15">
      <c r="A31" s="401"/>
      <c r="B31" s="526"/>
      <c r="C31" s="528"/>
      <c r="D31" s="454"/>
      <c r="E31" s="418"/>
      <c r="F31" s="420"/>
      <c r="G31" s="513"/>
      <c r="H31" s="513"/>
      <c r="I31" s="420"/>
      <c r="J31" s="420"/>
      <c r="K31" s="513"/>
      <c r="L31" s="513"/>
      <c r="M31" s="513"/>
      <c r="N31" s="520"/>
    </row>
    <row r="32" spans="1:14" s="12" customFormat="1" ht="18" customHeight="1" x14ac:dyDescent="0.15">
      <c r="A32" s="401"/>
      <c r="B32" s="526"/>
      <c r="C32" s="528"/>
      <c r="D32" s="455"/>
      <c r="E32" s="418"/>
      <c r="F32" s="420"/>
      <c r="G32" s="513"/>
      <c r="H32" s="513"/>
      <c r="I32" s="420"/>
      <c r="J32" s="420"/>
      <c r="K32" s="513"/>
      <c r="L32" s="513"/>
      <c r="M32" s="513"/>
      <c r="N32" s="520"/>
    </row>
    <row r="33" spans="1:14" s="12" customFormat="1" ht="26" customHeight="1" x14ac:dyDescent="0.15">
      <c r="A33" s="401"/>
      <c r="B33" s="526" t="s">
        <v>42</v>
      </c>
      <c r="C33" s="528"/>
      <c r="D33" s="453">
        <v>2.1430000000000001E-2</v>
      </c>
      <c r="E33" s="537">
        <v>50</v>
      </c>
      <c r="F33" s="515" t="s">
        <v>513</v>
      </c>
      <c r="G33" s="513">
        <v>50</v>
      </c>
      <c r="H33" s="513" t="s">
        <v>514</v>
      </c>
      <c r="I33" s="515">
        <v>50</v>
      </c>
      <c r="J33" s="515" t="s">
        <v>515</v>
      </c>
      <c r="K33" s="513">
        <v>50</v>
      </c>
      <c r="L33" s="513" t="s">
        <v>515</v>
      </c>
      <c r="M33" s="515">
        <v>50</v>
      </c>
      <c r="N33" s="522" t="s">
        <v>516</v>
      </c>
    </row>
    <row r="34" spans="1:14" s="12" customFormat="1" ht="26" customHeight="1" x14ac:dyDescent="0.15">
      <c r="A34" s="401"/>
      <c r="B34" s="526"/>
      <c r="C34" s="528"/>
      <c r="D34" s="454"/>
      <c r="E34" s="537"/>
      <c r="F34" s="515"/>
      <c r="G34" s="513"/>
      <c r="H34" s="513"/>
      <c r="I34" s="515"/>
      <c r="J34" s="515"/>
      <c r="K34" s="513"/>
      <c r="L34" s="513"/>
      <c r="M34" s="515"/>
      <c r="N34" s="522"/>
    </row>
    <row r="35" spans="1:14" s="12" customFormat="1" ht="26" customHeight="1" x14ac:dyDescent="0.15">
      <c r="A35" s="401"/>
      <c r="B35" s="526"/>
      <c r="C35" s="528"/>
      <c r="D35" s="455"/>
      <c r="E35" s="537"/>
      <c r="F35" s="515"/>
      <c r="G35" s="513"/>
      <c r="H35" s="513"/>
      <c r="I35" s="515"/>
      <c r="J35" s="515"/>
      <c r="K35" s="513"/>
      <c r="L35" s="513"/>
      <c r="M35" s="515"/>
      <c r="N35" s="522"/>
    </row>
    <row r="36" spans="1:14" s="12" customFormat="1" ht="18" customHeight="1" x14ac:dyDescent="0.15">
      <c r="A36" s="401"/>
      <c r="B36" s="526" t="s">
        <v>44</v>
      </c>
      <c r="C36" s="528"/>
      <c r="D36" s="454">
        <v>2.1430000000000001E-2</v>
      </c>
      <c r="E36" s="537">
        <v>50</v>
      </c>
      <c r="F36" s="515" t="s">
        <v>517</v>
      </c>
      <c r="G36" s="513">
        <v>50</v>
      </c>
      <c r="H36" s="513" t="s">
        <v>517</v>
      </c>
      <c r="I36" s="515">
        <v>50</v>
      </c>
      <c r="J36" s="515" t="s">
        <v>517</v>
      </c>
      <c r="K36" s="513">
        <v>50</v>
      </c>
      <c r="L36" s="513" t="s">
        <v>517</v>
      </c>
      <c r="M36" s="515">
        <v>50</v>
      </c>
      <c r="N36" s="522" t="s">
        <v>517</v>
      </c>
    </row>
    <row r="37" spans="1:14" s="12" customFormat="1" ht="18" customHeight="1" x14ac:dyDescent="0.15">
      <c r="A37" s="401"/>
      <c r="B37" s="526"/>
      <c r="C37" s="528"/>
      <c r="D37" s="454"/>
      <c r="E37" s="537"/>
      <c r="F37" s="515"/>
      <c r="G37" s="513"/>
      <c r="H37" s="513"/>
      <c r="I37" s="515"/>
      <c r="J37" s="515"/>
      <c r="K37" s="513"/>
      <c r="L37" s="513"/>
      <c r="M37" s="515"/>
      <c r="N37" s="522"/>
    </row>
    <row r="38" spans="1:14" s="12" customFormat="1" ht="18" customHeight="1" x14ac:dyDescent="0.15">
      <c r="A38" s="401"/>
      <c r="B38" s="526"/>
      <c r="C38" s="528"/>
      <c r="D38" s="455"/>
      <c r="E38" s="537"/>
      <c r="F38" s="515"/>
      <c r="G38" s="513"/>
      <c r="H38" s="513"/>
      <c r="I38" s="515"/>
      <c r="J38" s="515"/>
      <c r="K38" s="513"/>
      <c r="L38" s="513"/>
      <c r="M38" s="515"/>
      <c r="N38" s="522"/>
    </row>
    <row r="39" spans="1:14" s="29" customFormat="1" ht="18" customHeight="1" x14ac:dyDescent="0.15">
      <c r="A39" s="401"/>
      <c r="B39" s="526" t="s">
        <v>47</v>
      </c>
      <c r="C39" s="528"/>
      <c r="D39" s="453">
        <v>2.1430000000000001E-2</v>
      </c>
      <c r="E39" s="418">
        <v>50</v>
      </c>
      <c r="F39" s="420" t="s">
        <v>518</v>
      </c>
      <c r="G39" s="513">
        <v>50</v>
      </c>
      <c r="H39" s="513" t="s">
        <v>518</v>
      </c>
      <c r="I39" s="420">
        <v>100</v>
      </c>
      <c r="J39" s="420" t="s">
        <v>518</v>
      </c>
      <c r="K39" s="513">
        <v>100</v>
      </c>
      <c r="L39" s="513" t="s">
        <v>518</v>
      </c>
      <c r="M39" s="513">
        <v>75</v>
      </c>
      <c r="N39" s="520" t="s">
        <v>518</v>
      </c>
    </row>
    <row r="40" spans="1:14" s="29" customFormat="1" ht="18" customHeight="1" x14ac:dyDescent="0.15">
      <c r="A40" s="401"/>
      <c r="B40" s="526"/>
      <c r="C40" s="528"/>
      <c r="D40" s="454"/>
      <c r="E40" s="418"/>
      <c r="F40" s="420"/>
      <c r="G40" s="513"/>
      <c r="H40" s="513"/>
      <c r="I40" s="420"/>
      <c r="J40" s="420"/>
      <c r="K40" s="513"/>
      <c r="L40" s="513"/>
      <c r="M40" s="513"/>
      <c r="N40" s="520"/>
    </row>
    <row r="41" spans="1:14" s="29" customFormat="1" ht="18" customHeight="1" thickBot="1" x14ac:dyDescent="0.2">
      <c r="A41" s="504"/>
      <c r="B41" s="416"/>
      <c r="C41" s="529"/>
      <c r="D41" s="459"/>
      <c r="E41" s="451"/>
      <c r="F41" s="434"/>
      <c r="G41" s="516"/>
      <c r="H41" s="516"/>
      <c r="I41" s="434"/>
      <c r="J41" s="434"/>
      <c r="K41" s="516"/>
      <c r="L41" s="516"/>
      <c r="M41" s="516"/>
      <c r="N41" s="523"/>
    </row>
    <row r="42" spans="1:14" s="12" customFormat="1" ht="21.5" customHeight="1" x14ac:dyDescent="0.15">
      <c r="A42" s="468" t="s">
        <v>50</v>
      </c>
      <c r="B42" s="525" t="s">
        <v>51</v>
      </c>
      <c r="C42" s="527">
        <f>SUM(D42:D50)</f>
        <v>9.9989999999999996E-2</v>
      </c>
      <c r="D42" s="458">
        <v>3.3329999999999999E-2</v>
      </c>
      <c r="E42" s="452">
        <v>100</v>
      </c>
      <c r="F42" s="436" t="s">
        <v>519</v>
      </c>
      <c r="G42" s="512">
        <v>100</v>
      </c>
      <c r="H42" s="512" t="s">
        <v>519</v>
      </c>
      <c r="I42" s="436">
        <v>100</v>
      </c>
      <c r="J42" s="436" t="s">
        <v>519</v>
      </c>
      <c r="K42" s="512">
        <v>100</v>
      </c>
      <c r="L42" s="512" t="s">
        <v>519</v>
      </c>
      <c r="M42" s="512">
        <v>100</v>
      </c>
      <c r="N42" s="521" t="s">
        <v>519</v>
      </c>
    </row>
    <row r="43" spans="1:14" s="12" customFormat="1" ht="21.5" customHeight="1" x14ac:dyDescent="0.15">
      <c r="A43" s="401"/>
      <c r="B43" s="526"/>
      <c r="C43" s="528"/>
      <c r="D43" s="454"/>
      <c r="E43" s="418"/>
      <c r="F43" s="420"/>
      <c r="G43" s="513"/>
      <c r="H43" s="513"/>
      <c r="I43" s="420"/>
      <c r="J43" s="420"/>
      <c r="K43" s="513"/>
      <c r="L43" s="513"/>
      <c r="M43" s="513"/>
      <c r="N43" s="520"/>
    </row>
    <row r="44" spans="1:14" s="12" customFormat="1" ht="21.5" customHeight="1" x14ac:dyDescent="0.15">
      <c r="A44" s="401"/>
      <c r="B44" s="526"/>
      <c r="C44" s="528"/>
      <c r="D44" s="455"/>
      <c r="E44" s="418"/>
      <c r="F44" s="420"/>
      <c r="G44" s="513"/>
      <c r="H44" s="513"/>
      <c r="I44" s="420"/>
      <c r="J44" s="420"/>
      <c r="K44" s="513"/>
      <c r="L44" s="513"/>
      <c r="M44" s="513"/>
      <c r="N44" s="520"/>
    </row>
    <row r="45" spans="1:14" s="12" customFormat="1" ht="18" customHeight="1" x14ac:dyDescent="0.15">
      <c r="A45" s="401"/>
      <c r="B45" s="526" t="s">
        <v>55</v>
      </c>
      <c r="C45" s="528"/>
      <c r="D45" s="453">
        <v>3.3329999999999999E-2</v>
      </c>
      <c r="E45" s="418">
        <v>50</v>
      </c>
      <c r="F45" s="420" t="s">
        <v>520</v>
      </c>
      <c r="G45" s="513">
        <v>50</v>
      </c>
      <c r="H45" s="513" t="s">
        <v>521</v>
      </c>
      <c r="I45" s="420">
        <v>50</v>
      </c>
      <c r="J45" s="420" t="s">
        <v>520</v>
      </c>
      <c r="K45" s="513">
        <v>50</v>
      </c>
      <c r="L45" s="513" t="s">
        <v>520</v>
      </c>
      <c r="M45" s="513">
        <v>50</v>
      </c>
      <c r="N45" s="520" t="s">
        <v>520</v>
      </c>
    </row>
    <row r="46" spans="1:14" s="12" customFormat="1" ht="18" customHeight="1" x14ac:dyDescent="0.15">
      <c r="A46" s="401"/>
      <c r="B46" s="526"/>
      <c r="C46" s="528"/>
      <c r="D46" s="454"/>
      <c r="E46" s="418"/>
      <c r="F46" s="420"/>
      <c r="G46" s="513"/>
      <c r="H46" s="513"/>
      <c r="I46" s="420"/>
      <c r="J46" s="420"/>
      <c r="K46" s="513"/>
      <c r="L46" s="513"/>
      <c r="M46" s="513"/>
      <c r="N46" s="520"/>
    </row>
    <row r="47" spans="1:14" s="12" customFormat="1" ht="18" customHeight="1" x14ac:dyDescent="0.15">
      <c r="A47" s="401"/>
      <c r="B47" s="526"/>
      <c r="C47" s="528"/>
      <c r="D47" s="455"/>
      <c r="E47" s="418"/>
      <c r="F47" s="420"/>
      <c r="G47" s="513"/>
      <c r="H47" s="513"/>
      <c r="I47" s="420"/>
      <c r="J47" s="420"/>
      <c r="K47" s="513"/>
      <c r="L47" s="513"/>
      <c r="M47" s="513"/>
      <c r="N47" s="520"/>
    </row>
    <row r="48" spans="1:14" s="12" customFormat="1" ht="28.25" customHeight="1" x14ac:dyDescent="0.15">
      <c r="A48" s="401"/>
      <c r="B48" s="526" t="s">
        <v>60</v>
      </c>
      <c r="C48" s="528"/>
      <c r="D48" s="453">
        <v>3.3329999999999999E-2</v>
      </c>
      <c r="E48" s="537">
        <v>100</v>
      </c>
      <c r="F48" s="515" t="s">
        <v>522</v>
      </c>
      <c r="G48" s="513">
        <v>50</v>
      </c>
      <c r="H48" s="513" t="s">
        <v>522</v>
      </c>
      <c r="I48" s="515">
        <v>100</v>
      </c>
      <c r="J48" s="515" t="s">
        <v>522</v>
      </c>
      <c r="K48" s="513">
        <v>50</v>
      </c>
      <c r="L48" s="513" t="s">
        <v>522</v>
      </c>
      <c r="M48" s="515">
        <v>100</v>
      </c>
      <c r="N48" s="522" t="s">
        <v>522</v>
      </c>
    </row>
    <row r="49" spans="1:14" s="12" customFormat="1" ht="28.25" customHeight="1" x14ac:dyDescent="0.15">
      <c r="A49" s="401"/>
      <c r="B49" s="526"/>
      <c r="C49" s="528"/>
      <c r="D49" s="454"/>
      <c r="E49" s="537"/>
      <c r="F49" s="515"/>
      <c r="G49" s="513"/>
      <c r="H49" s="513"/>
      <c r="I49" s="515"/>
      <c r="J49" s="515"/>
      <c r="K49" s="513"/>
      <c r="L49" s="513"/>
      <c r="M49" s="515"/>
      <c r="N49" s="522"/>
    </row>
    <row r="50" spans="1:14" s="12" customFormat="1" ht="28.25" customHeight="1" thickBot="1" x14ac:dyDescent="0.2">
      <c r="A50" s="504"/>
      <c r="B50" s="416"/>
      <c r="C50" s="529"/>
      <c r="D50" s="459"/>
      <c r="E50" s="544"/>
      <c r="F50" s="543"/>
      <c r="G50" s="516"/>
      <c r="H50" s="516"/>
      <c r="I50" s="543"/>
      <c r="J50" s="543"/>
      <c r="K50" s="516"/>
      <c r="L50" s="516"/>
      <c r="M50" s="543"/>
      <c r="N50" s="524"/>
    </row>
    <row r="51" spans="1:14" s="12" customFormat="1" ht="21" customHeight="1" x14ac:dyDescent="0.15">
      <c r="A51" s="468" t="s">
        <v>65</v>
      </c>
      <c r="B51" s="525" t="s">
        <v>66</v>
      </c>
      <c r="C51" s="527">
        <f>SUM(D51:D62)</f>
        <v>0.1</v>
      </c>
      <c r="D51" s="458">
        <v>2.5000000000000001E-2</v>
      </c>
      <c r="E51" s="452">
        <v>100</v>
      </c>
      <c r="F51" s="436" t="s">
        <v>523</v>
      </c>
      <c r="G51" s="512">
        <v>100</v>
      </c>
      <c r="H51" s="512" t="s">
        <v>523</v>
      </c>
      <c r="I51" s="436">
        <v>50</v>
      </c>
      <c r="J51" s="436" t="s">
        <v>523</v>
      </c>
      <c r="K51" s="512">
        <v>50</v>
      </c>
      <c r="L51" s="512" t="s">
        <v>523</v>
      </c>
      <c r="M51" s="512">
        <v>75</v>
      </c>
      <c r="N51" s="521" t="s">
        <v>523</v>
      </c>
    </row>
    <row r="52" spans="1:14" s="12" customFormat="1" ht="21" customHeight="1" x14ac:dyDescent="0.15">
      <c r="A52" s="401"/>
      <c r="B52" s="526"/>
      <c r="C52" s="528"/>
      <c r="D52" s="454"/>
      <c r="E52" s="418"/>
      <c r="F52" s="420"/>
      <c r="G52" s="513"/>
      <c r="H52" s="513"/>
      <c r="I52" s="420"/>
      <c r="J52" s="420"/>
      <c r="K52" s="513"/>
      <c r="L52" s="513"/>
      <c r="M52" s="513"/>
      <c r="N52" s="520"/>
    </row>
    <row r="53" spans="1:14" s="12" customFormat="1" ht="21" customHeight="1" x14ac:dyDescent="0.15">
      <c r="A53" s="401"/>
      <c r="B53" s="526"/>
      <c r="C53" s="528"/>
      <c r="D53" s="455"/>
      <c r="E53" s="418"/>
      <c r="F53" s="420"/>
      <c r="G53" s="513"/>
      <c r="H53" s="513"/>
      <c r="I53" s="420"/>
      <c r="J53" s="420"/>
      <c r="K53" s="513"/>
      <c r="L53" s="513"/>
      <c r="M53" s="513"/>
      <c r="N53" s="520"/>
    </row>
    <row r="54" spans="1:14" s="12" customFormat="1" ht="22.25" customHeight="1" x14ac:dyDescent="0.15">
      <c r="A54" s="401"/>
      <c r="B54" s="526" t="s">
        <v>69</v>
      </c>
      <c r="C54" s="528"/>
      <c r="D54" s="453">
        <v>2.5000000000000001E-2</v>
      </c>
      <c r="E54" s="418">
        <v>50</v>
      </c>
      <c r="F54" s="420" t="s">
        <v>524</v>
      </c>
      <c r="G54" s="513">
        <v>50</v>
      </c>
      <c r="H54" s="513" t="s">
        <v>524</v>
      </c>
      <c r="I54" s="420">
        <v>100</v>
      </c>
      <c r="J54" s="420" t="s">
        <v>525</v>
      </c>
      <c r="K54" s="513">
        <v>100</v>
      </c>
      <c r="L54" s="513" t="s">
        <v>525</v>
      </c>
      <c r="M54" s="513">
        <v>75</v>
      </c>
      <c r="N54" s="520" t="s">
        <v>526</v>
      </c>
    </row>
    <row r="55" spans="1:14" s="12" customFormat="1" ht="22.25" customHeight="1" x14ac:dyDescent="0.15">
      <c r="A55" s="401"/>
      <c r="B55" s="526"/>
      <c r="C55" s="528"/>
      <c r="D55" s="454"/>
      <c r="E55" s="418"/>
      <c r="F55" s="420"/>
      <c r="G55" s="513"/>
      <c r="H55" s="513"/>
      <c r="I55" s="420"/>
      <c r="J55" s="420"/>
      <c r="K55" s="513"/>
      <c r="L55" s="513"/>
      <c r="M55" s="513"/>
      <c r="N55" s="520"/>
    </row>
    <row r="56" spans="1:14" s="12" customFormat="1" ht="22.25" customHeight="1" x14ac:dyDescent="0.15">
      <c r="A56" s="401"/>
      <c r="B56" s="526"/>
      <c r="C56" s="528"/>
      <c r="D56" s="455"/>
      <c r="E56" s="418"/>
      <c r="F56" s="420"/>
      <c r="G56" s="513"/>
      <c r="H56" s="513"/>
      <c r="I56" s="420"/>
      <c r="J56" s="420"/>
      <c r="K56" s="513"/>
      <c r="L56" s="513"/>
      <c r="M56" s="513"/>
      <c r="N56" s="520"/>
    </row>
    <row r="57" spans="1:14" s="12" customFormat="1" ht="22.25" customHeight="1" x14ac:dyDescent="0.15">
      <c r="A57" s="401"/>
      <c r="B57" s="526" t="s">
        <v>71</v>
      </c>
      <c r="C57" s="528"/>
      <c r="D57" s="453">
        <v>2.5000000000000001E-2</v>
      </c>
      <c r="E57" s="418">
        <v>100</v>
      </c>
      <c r="F57" s="420" t="s">
        <v>527</v>
      </c>
      <c r="G57" s="513">
        <v>0</v>
      </c>
      <c r="H57" s="513" t="s">
        <v>528</v>
      </c>
      <c r="I57" s="420">
        <v>100</v>
      </c>
      <c r="J57" s="420" t="s">
        <v>527</v>
      </c>
      <c r="K57" s="513">
        <v>50</v>
      </c>
      <c r="L57" s="513" t="s">
        <v>529</v>
      </c>
      <c r="M57" s="513">
        <v>100</v>
      </c>
      <c r="N57" s="520" t="s">
        <v>527</v>
      </c>
    </row>
    <row r="58" spans="1:14" s="12" customFormat="1" ht="22.25" customHeight="1" x14ac:dyDescent="0.15">
      <c r="A58" s="401"/>
      <c r="B58" s="526"/>
      <c r="C58" s="528"/>
      <c r="D58" s="454"/>
      <c r="E58" s="418"/>
      <c r="F58" s="420"/>
      <c r="G58" s="513"/>
      <c r="H58" s="513"/>
      <c r="I58" s="420"/>
      <c r="J58" s="420"/>
      <c r="K58" s="513"/>
      <c r="L58" s="513"/>
      <c r="M58" s="513"/>
      <c r="N58" s="520"/>
    </row>
    <row r="59" spans="1:14" s="12" customFormat="1" ht="22.25" customHeight="1" x14ac:dyDescent="0.15">
      <c r="A59" s="401"/>
      <c r="B59" s="526"/>
      <c r="C59" s="528"/>
      <c r="D59" s="455"/>
      <c r="E59" s="418"/>
      <c r="F59" s="420"/>
      <c r="G59" s="513"/>
      <c r="H59" s="513"/>
      <c r="I59" s="420"/>
      <c r="J59" s="420"/>
      <c r="K59" s="513"/>
      <c r="L59" s="513"/>
      <c r="M59" s="513"/>
      <c r="N59" s="520"/>
    </row>
    <row r="60" spans="1:14" s="12" customFormat="1" ht="22.25" customHeight="1" x14ac:dyDescent="0.15">
      <c r="A60" s="401"/>
      <c r="B60" s="526" t="s">
        <v>75</v>
      </c>
      <c r="C60" s="528"/>
      <c r="D60" s="453">
        <v>2.5000000000000001E-2</v>
      </c>
      <c r="E60" s="418">
        <v>100</v>
      </c>
      <c r="F60" s="420" t="s">
        <v>530</v>
      </c>
      <c r="G60" s="513">
        <v>50</v>
      </c>
      <c r="H60" s="513" t="s">
        <v>531</v>
      </c>
      <c r="I60" s="420">
        <v>100</v>
      </c>
      <c r="J60" s="420" t="s">
        <v>530</v>
      </c>
      <c r="K60" s="513">
        <v>100</v>
      </c>
      <c r="L60" s="513" t="s">
        <v>532</v>
      </c>
      <c r="M60" s="513">
        <v>100</v>
      </c>
      <c r="N60" s="520" t="s">
        <v>530</v>
      </c>
    </row>
    <row r="61" spans="1:14" s="12" customFormat="1" ht="22.25" customHeight="1" x14ac:dyDescent="0.15">
      <c r="A61" s="401"/>
      <c r="B61" s="526"/>
      <c r="C61" s="528"/>
      <c r="D61" s="454"/>
      <c r="E61" s="418"/>
      <c r="F61" s="420"/>
      <c r="G61" s="513"/>
      <c r="H61" s="513"/>
      <c r="I61" s="420"/>
      <c r="J61" s="420"/>
      <c r="K61" s="513"/>
      <c r="L61" s="513"/>
      <c r="M61" s="513"/>
      <c r="N61" s="520"/>
    </row>
    <row r="62" spans="1:14" s="12" customFormat="1" ht="22.25" customHeight="1" thickBot="1" x14ac:dyDescent="0.2">
      <c r="A62" s="504"/>
      <c r="B62" s="416"/>
      <c r="C62" s="529"/>
      <c r="D62" s="459"/>
      <c r="E62" s="451"/>
      <c r="F62" s="434"/>
      <c r="G62" s="516"/>
      <c r="H62" s="516"/>
      <c r="I62" s="434"/>
      <c r="J62" s="434"/>
      <c r="K62" s="516"/>
      <c r="L62" s="516"/>
      <c r="M62" s="516"/>
      <c r="N62" s="523"/>
    </row>
    <row r="63" spans="1:14" s="12" customFormat="1" ht="54.5" customHeight="1" x14ac:dyDescent="0.15">
      <c r="A63" s="468" t="s">
        <v>137</v>
      </c>
      <c r="B63" s="525" t="s">
        <v>78</v>
      </c>
      <c r="C63" s="527">
        <f>SUM(D63:D74)</f>
        <v>0.05</v>
      </c>
      <c r="D63" s="458">
        <v>1.2500000000000001E-2</v>
      </c>
      <c r="E63" s="541">
        <v>25</v>
      </c>
      <c r="F63" s="514" t="s">
        <v>533</v>
      </c>
      <c r="G63" s="512">
        <v>50</v>
      </c>
      <c r="H63" s="512" t="s">
        <v>534</v>
      </c>
      <c r="I63" s="514">
        <v>25</v>
      </c>
      <c r="J63" s="514" t="s">
        <v>533</v>
      </c>
      <c r="K63" s="512">
        <v>50</v>
      </c>
      <c r="L63" s="512" t="s">
        <v>533</v>
      </c>
      <c r="M63" s="514">
        <v>0</v>
      </c>
      <c r="N63" s="542" t="s">
        <v>533</v>
      </c>
    </row>
    <row r="64" spans="1:14" s="12" customFormat="1" ht="54.5" customHeight="1" x14ac:dyDescent="0.15">
      <c r="A64" s="401"/>
      <c r="B64" s="526"/>
      <c r="C64" s="528"/>
      <c r="D64" s="454"/>
      <c r="E64" s="537"/>
      <c r="F64" s="515"/>
      <c r="G64" s="513"/>
      <c r="H64" s="513"/>
      <c r="I64" s="515"/>
      <c r="J64" s="515"/>
      <c r="K64" s="513"/>
      <c r="L64" s="513"/>
      <c r="M64" s="515"/>
      <c r="N64" s="522"/>
    </row>
    <row r="65" spans="1:14" s="12" customFormat="1" ht="54.5" customHeight="1" x14ac:dyDescent="0.15">
      <c r="A65" s="401"/>
      <c r="B65" s="526"/>
      <c r="C65" s="528"/>
      <c r="D65" s="455"/>
      <c r="E65" s="537"/>
      <c r="F65" s="515"/>
      <c r="G65" s="513"/>
      <c r="H65" s="513"/>
      <c r="I65" s="515"/>
      <c r="J65" s="515"/>
      <c r="K65" s="513"/>
      <c r="L65" s="513"/>
      <c r="M65" s="515"/>
      <c r="N65" s="522"/>
    </row>
    <row r="66" spans="1:14" s="12" customFormat="1" ht="44.75" customHeight="1" x14ac:dyDescent="0.15">
      <c r="A66" s="401"/>
      <c r="B66" s="526" t="s">
        <v>81</v>
      </c>
      <c r="C66" s="528"/>
      <c r="D66" s="453">
        <v>1.2500000000000001E-2</v>
      </c>
      <c r="E66" s="418">
        <v>100</v>
      </c>
      <c r="F66" s="420" t="s">
        <v>535</v>
      </c>
      <c r="G66" s="513">
        <v>100</v>
      </c>
      <c r="H66" s="513" t="s">
        <v>535</v>
      </c>
      <c r="I66" s="420">
        <v>100</v>
      </c>
      <c r="J66" s="420" t="s">
        <v>535</v>
      </c>
      <c r="K66" s="513">
        <v>100</v>
      </c>
      <c r="L66" s="513" t="s">
        <v>535</v>
      </c>
      <c r="M66" s="513">
        <v>100</v>
      </c>
      <c r="N66" s="520" t="s">
        <v>535</v>
      </c>
    </row>
    <row r="67" spans="1:14" s="12" customFormat="1" ht="44.75" customHeight="1" x14ac:dyDescent="0.15">
      <c r="A67" s="401"/>
      <c r="B67" s="526"/>
      <c r="C67" s="528"/>
      <c r="D67" s="454"/>
      <c r="E67" s="418"/>
      <c r="F67" s="420"/>
      <c r="G67" s="513"/>
      <c r="H67" s="513"/>
      <c r="I67" s="420"/>
      <c r="J67" s="420"/>
      <c r="K67" s="513"/>
      <c r="L67" s="513"/>
      <c r="M67" s="513"/>
      <c r="N67" s="520"/>
    </row>
    <row r="68" spans="1:14" s="12" customFormat="1" ht="44.75" customHeight="1" x14ac:dyDescent="0.15">
      <c r="A68" s="401"/>
      <c r="B68" s="526"/>
      <c r="C68" s="528"/>
      <c r="D68" s="455"/>
      <c r="E68" s="418"/>
      <c r="F68" s="420"/>
      <c r="G68" s="513"/>
      <c r="H68" s="513"/>
      <c r="I68" s="420"/>
      <c r="J68" s="420"/>
      <c r="K68" s="513"/>
      <c r="L68" s="513"/>
      <c r="M68" s="513"/>
      <c r="N68" s="520"/>
    </row>
    <row r="69" spans="1:14" s="12" customFormat="1" ht="18" customHeight="1" x14ac:dyDescent="0.15">
      <c r="A69" s="401"/>
      <c r="B69" s="526" t="s">
        <v>85</v>
      </c>
      <c r="C69" s="528"/>
      <c r="D69" s="453">
        <v>1.2500000000000001E-2</v>
      </c>
      <c r="E69" s="418">
        <v>50</v>
      </c>
      <c r="F69" s="420" t="s">
        <v>536</v>
      </c>
      <c r="G69" s="513">
        <v>50</v>
      </c>
      <c r="H69" s="513" t="s">
        <v>536</v>
      </c>
      <c r="I69" s="420">
        <v>50</v>
      </c>
      <c r="J69" s="420" t="s">
        <v>536</v>
      </c>
      <c r="K69" s="513">
        <v>50</v>
      </c>
      <c r="L69" s="513" t="s">
        <v>536</v>
      </c>
      <c r="M69" s="513">
        <v>50</v>
      </c>
      <c r="N69" s="520" t="s">
        <v>536</v>
      </c>
    </row>
    <row r="70" spans="1:14" s="12" customFormat="1" ht="18" customHeight="1" x14ac:dyDescent="0.15">
      <c r="A70" s="401"/>
      <c r="B70" s="526"/>
      <c r="C70" s="528"/>
      <c r="D70" s="454"/>
      <c r="E70" s="418"/>
      <c r="F70" s="420"/>
      <c r="G70" s="513"/>
      <c r="H70" s="513"/>
      <c r="I70" s="420"/>
      <c r="J70" s="420"/>
      <c r="K70" s="513"/>
      <c r="L70" s="513"/>
      <c r="M70" s="513"/>
      <c r="N70" s="520"/>
    </row>
    <row r="71" spans="1:14" s="12" customFormat="1" ht="18" customHeight="1" x14ac:dyDescent="0.15">
      <c r="A71" s="401"/>
      <c r="B71" s="526"/>
      <c r="C71" s="528"/>
      <c r="D71" s="455"/>
      <c r="E71" s="418"/>
      <c r="F71" s="420"/>
      <c r="G71" s="513"/>
      <c r="H71" s="513"/>
      <c r="I71" s="420"/>
      <c r="J71" s="420"/>
      <c r="K71" s="513"/>
      <c r="L71" s="513"/>
      <c r="M71" s="513"/>
      <c r="N71" s="520"/>
    </row>
    <row r="72" spans="1:14" s="12" customFormat="1" ht="18" customHeight="1" x14ac:dyDescent="0.15">
      <c r="A72" s="401"/>
      <c r="B72" s="526" t="s">
        <v>88</v>
      </c>
      <c r="C72" s="528"/>
      <c r="D72" s="453">
        <v>1.2500000000000001E-2</v>
      </c>
      <c r="E72" s="418">
        <v>50</v>
      </c>
      <c r="F72" s="420" t="s">
        <v>536</v>
      </c>
      <c r="G72" s="513">
        <v>50</v>
      </c>
      <c r="H72" s="513" t="s">
        <v>537</v>
      </c>
      <c r="I72" s="420">
        <v>50</v>
      </c>
      <c r="J72" s="420" t="s">
        <v>536</v>
      </c>
      <c r="K72" s="513">
        <v>50</v>
      </c>
      <c r="L72" s="513" t="s">
        <v>536</v>
      </c>
      <c r="M72" s="513">
        <v>50</v>
      </c>
      <c r="N72" s="520" t="s">
        <v>536</v>
      </c>
    </row>
    <row r="73" spans="1:14" s="12" customFormat="1" ht="18" customHeight="1" x14ac:dyDescent="0.15">
      <c r="A73" s="401"/>
      <c r="B73" s="526"/>
      <c r="C73" s="528"/>
      <c r="D73" s="454"/>
      <c r="E73" s="418"/>
      <c r="F73" s="420"/>
      <c r="G73" s="513"/>
      <c r="H73" s="513"/>
      <c r="I73" s="420"/>
      <c r="J73" s="420"/>
      <c r="K73" s="513"/>
      <c r="L73" s="513"/>
      <c r="M73" s="513"/>
      <c r="N73" s="520"/>
    </row>
    <row r="74" spans="1:14" s="12" customFormat="1" ht="18" customHeight="1" thickBot="1" x14ac:dyDescent="0.2">
      <c r="A74" s="504"/>
      <c r="B74" s="416"/>
      <c r="C74" s="529"/>
      <c r="D74" s="459"/>
      <c r="E74" s="451"/>
      <c r="F74" s="434"/>
      <c r="G74" s="516"/>
      <c r="H74" s="516"/>
      <c r="I74" s="434"/>
      <c r="J74" s="434"/>
      <c r="K74" s="516"/>
      <c r="L74" s="516"/>
      <c r="M74" s="516"/>
      <c r="N74" s="523"/>
    </row>
    <row r="75" spans="1:14" s="12" customFormat="1" ht="18.75" customHeight="1" x14ac:dyDescent="0.15">
      <c r="A75" s="468" t="s">
        <v>90</v>
      </c>
      <c r="B75" s="525" t="s">
        <v>91</v>
      </c>
      <c r="C75" s="538">
        <f>SUM(D75:D80)</f>
        <v>0.1</v>
      </c>
      <c r="D75" s="458">
        <v>0.05</v>
      </c>
      <c r="E75" s="452">
        <v>50</v>
      </c>
      <c r="F75" s="436" t="s">
        <v>536</v>
      </c>
      <c r="G75" s="514">
        <v>100</v>
      </c>
      <c r="H75" s="514" t="s">
        <v>538</v>
      </c>
      <c r="I75" s="436">
        <v>50</v>
      </c>
      <c r="J75" s="436" t="s">
        <v>536</v>
      </c>
      <c r="K75" s="512">
        <v>50</v>
      </c>
      <c r="L75" s="512" t="s">
        <v>536</v>
      </c>
      <c r="M75" s="512">
        <v>50</v>
      </c>
      <c r="N75" s="521" t="s">
        <v>536</v>
      </c>
    </row>
    <row r="76" spans="1:14" s="12" customFormat="1" ht="18.75" customHeight="1" x14ac:dyDescent="0.15">
      <c r="A76" s="401"/>
      <c r="B76" s="526"/>
      <c r="C76" s="539"/>
      <c r="D76" s="454"/>
      <c r="E76" s="418"/>
      <c r="F76" s="420"/>
      <c r="G76" s="515"/>
      <c r="H76" s="515"/>
      <c r="I76" s="420"/>
      <c r="J76" s="420"/>
      <c r="K76" s="513"/>
      <c r="L76" s="513"/>
      <c r="M76" s="513"/>
      <c r="N76" s="520"/>
    </row>
    <row r="77" spans="1:14" s="12" customFormat="1" ht="18.75" customHeight="1" x14ac:dyDescent="0.15">
      <c r="A77" s="401"/>
      <c r="B77" s="526"/>
      <c r="C77" s="539"/>
      <c r="D77" s="455"/>
      <c r="E77" s="418"/>
      <c r="F77" s="420"/>
      <c r="G77" s="515"/>
      <c r="H77" s="515"/>
      <c r="I77" s="420"/>
      <c r="J77" s="420"/>
      <c r="K77" s="513"/>
      <c r="L77" s="513"/>
      <c r="M77" s="513"/>
      <c r="N77" s="520"/>
    </row>
    <row r="78" spans="1:14" s="12" customFormat="1" ht="22.25" customHeight="1" x14ac:dyDescent="0.15">
      <c r="A78" s="401"/>
      <c r="B78" s="526" t="s">
        <v>94</v>
      </c>
      <c r="C78" s="539"/>
      <c r="D78" s="453">
        <v>0.05</v>
      </c>
      <c r="E78" s="418">
        <v>50</v>
      </c>
      <c r="F78" s="420" t="s">
        <v>536</v>
      </c>
      <c r="G78" s="513">
        <v>50</v>
      </c>
      <c r="H78" s="513" t="s">
        <v>536</v>
      </c>
      <c r="I78" s="420">
        <v>50</v>
      </c>
      <c r="J78" s="420" t="s">
        <v>536</v>
      </c>
      <c r="K78" s="513">
        <v>50</v>
      </c>
      <c r="L78" s="513" t="s">
        <v>536</v>
      </c>
      <c r="M78" s="513">
        <v>50</v>
      </c>
      <c r="N78" s="520" t="s">
        <v>536</v>
      </c>
    </row>
    <row r="79" spans="1:14" s="12" customFormat="1" ht="22.25" customHeight="1" x14ac:dyDescent="0.15">
      <c r="A79" s="401"/>
      <c r="B79" s="526"/>
      <c r="C79" s="539"/>
      <c r="D79" s="454"/>
      <c r="E79" s="418"/>
      <c r="F79" s="420"/>
      <c r="G79" s="513"/>
      <c r="H79" s="513"/>
      <c r="I79" s="420"/>
      <c r="J79" s="420"/>
      <c r="K79" s="513"/>
      <c r="L79" s="513"/>
      <c r="M79" s="513"/>
      <c r="N79" s="520"/>
    </row>
    <row r="80" spans="1:14" s="12" customFormat="1" ht="22.25" customHeight="1" thickBot="1" x14ac:dyDescent="0.2">
      <c r="A80" s="504"/>
      <c r="B80" s="416"/>
      <c r="C80" s="540"/>
      <c r="D80" s="459"/>
      <c r="E80" s="451"/>
      <c r="F80" s="434"/>
      <c r="G80" s="516"/>
      <c r="H80" s="516"/>
      <c r="I80" s="434"/>
      <c r="J80" s="434"/>
      <c r="K80" s="516"/>
      <c r="L80" s="516"/>
      <c r="M80" s="516"/>
      <c r="N80" s="523"/>
    </row>
    <row r="81" spans="1:14" s="12" customFormat="1" ht="18" customHeight="1" x14ac:dyDescent="0.15">
      <c r="A81" s="468" t="s">
        <v>97</v>
      </c>
      <c r="B81" s="525" t="s">
        <v>98</v>
      </c>
      <c r="C81" s="538">
        <f>SUM(D81:D89)</f>
        <v>0.1</v>
      </c>
      <c r="D81" s="454">
        <v>0.04</v>
      </c>
      <c r="E81" s="452">
        <v>100</v>
      </c>
      <c r="F81" s="436" t="s">
        <v>539</v>
      </c>
      <c r="G81" s="514">
        <v>100</v>
      </c>
      <c r="H81" s="514" t="s">
        <v>540</v>
      </c>
      <c r="I81" s="436">
        <v>100</v>
      </c>
      <c r="J81" s="436" t="s">
        <v>539</v>
      </c>
      <c r="K81" s="514">
        <v>100</v>
      </c>
      <c r="L81" s="514" t="s">
        <v>540</v>
      </c>
      <c r="M81" s="512">
        <v>100</v>
      </c>
      <c r="N81" s="521" t="s">
        <v>539</v>
      </c>
    </row>
    <row r="82" spans="1:14" s="12" customFormat="1" ht="18" customHeight="1" x14ac:dyDescent="0.15">
      <c r="A82" s="401"/>
      <c r="B82" s="526"/>
      <c r="C82" s="539"/>
      <c r="D82" s="454"/>
      <c r="E82" s="418"/>
      <c r="F82" s="420"/>
      <c r="G82" s="515"/>
      <c r="H82" s="515"/>
      <c r="I82" s="420"/>
      <c r="J82" s="420"/>
      <c r="K82" s="515"/>
      <c r="L82" s="515"/>
      <c r="M82" s="513"/>
      <c r="N82" s="520"/>
    </row>
    <row r="83" spans="1:14" s="12" customFormat="1" ht="18" customHeight="1" x14ac:dyDescent="0.15">
      <c r="A83" s="401"/>
      <c r="B83" s="526"/>
      <c r="C83" s="539"/>
      <c r="D83" s="455"/>
      <c r="E83" s="418"/>
      <c r="F83" s="420"/>
      <c r="G83" s="515"/>
      <c r="H83" s="515"/>
      <c r="I83" s="420"/>
      <c r="J83" s="420"/>
      <c r="K83" s="515"/>
      <c r="L83" s="515"/>
      <c r="M83" s="513"/>
      <c r="N83" s="520"/>
    </row>
    <row r="84" spans="1:14" s="12" customFormat="1" ht="22.25" customHeight="1" x14ac:dyDescent="0.15">
      <c r="A84" s="401"/>
      <c r="B84" s="526" t="s">
        <v>101</v>
      </c>
      <c r="C84" s="539"/>
      <c r="D84" s="453">
        <v>0.04</v>
      </c>
      <c r="E84" s="418">
        <v>50</v>
      </c>
      <c r="F84" s="420" t="s">
        <v>541</v>
      </c>
      <c r="G84" s="513">
        <v>50</v>
      </c>
      <c r="H84" s="513" t="s">
        <v>541</v>
      </c>
      <c r="I84" s="420">
        <v>50</v>
      </c>
      <c r="J84" s="420" t="s">
        <v>542</v>
      </c>
      <c r="K84" s="513">
        <v>50</v>
      </c>
      <c r="L84" s="513" t="s">
        <v>542</v>
      </c>
      <c r="M84" s="513">
        <v>50</v>
      </c>
      <c r="N84" s="520" t="s">
        <v>543</v>
      </c>
    </row>
    <row r="85" spans="1:14" s="12" customFormat="1" ht="22.25" customHeight="1" x14ac:dyDescent="0.15">
      <c r="A85" s="401"/>
      <c r="B85" s="526"/>
      <c r="C85" s="539"/>
      <c r="D85" s="454"/>
      <c r="E85" s="418"/>
      <c r="F85" s="420"/>
      <c r="G85" s="513"/>
      <c r="H85" s="513"/>
      <c r="I85" s="420"/>
      <c r="J85" s="420"/>
      <c r="K85" s="513"/>
      <c r="L85" s="513"/>
      <c r="M85" s="513"/>
      <c r="N85" s="520"/>
    </row>
    <row r="86" spans="1:14" s="12" customFormat="1" ht="22.25" customHeight="1" x14ac:dyDescent="0.15">
      <c r="A86" s="401"/>
      <c r="B86" s="526"/>
      <c r="C86" s="539"/>
      <c r="D86" s="455"/>
      <c r="E86" s="418"/>
      <c r="F86" s="420"/>
      <c r="G86" s="513"/>
      <c r="H86" s="513"/>
      <c r="I86" s="420"/>
      <c r="J86" s="420"/>
      <c r="K86" s="513"/>
      <c r="L86" s="513"/>
      <c r="M86" s="513"/>
      <c r="N86" s="520"/>
    </row>
    <row r="87" spans="1:14" s="12" customFormat="1" ht="18" customHeight="1" x14ac:dyDescent="0.15">
      <c r="A87" s="401"/>
      <c r="B87" s="526" t="s">
        <v>103</v>
      </c>
      <c r="C87" s="539"/>
      <c r="D87" s="453">
        <v>0.02</v>
      </c>
      <c r="E87" s="418">
        <v>50</v>
      </c>
      <c r="F87" s="420" t="s">
        <v>544</v>
      </c>
      <c r="G87" s="513">
        <v>50</v>
      </c>
      <c r="H87" s="513" t="s">
        <v>544</v>
      </c>
      <c r="I87" s="420">
        <v>50</v>
      </c>
      <c r="J87" s="420" t="s">
        <v>544</v>
      </c>
      <c r="K87" s="513">
        <v>50</v>
      </c>
      <c r="L87" s="513" t="s">
        <v>544</v>
      </c>
      <c r="M87" s="513">
        <v>50</v>
      </c>
      <c r="N87" s="520" t="s">
        <v>544</v>
      </c>
    </row>
    <row r="88" spans="1:14" s="12" customFormat="1" ht="18" customHeight="1" x14ac:dyDescent="0.15">
      <c r="A88" s="401"/>
      <c r="B88" s="526"/>
      <c r="C88" s="539"/>
      <c r="D88" s="454"/>
      <c r="E88" s="418"/>
      <c r="F88" s="420"/>
      <c r="G88" s="513"/>
      <c r="H88" s="513"/>
      <c r="I88" s="420"/>
      <c r="J88" s="420"/>
      <c r="K88" s="513"/>
      <c r="L88" s="513"/>
      <c r="M88" s="513"/>
      <c r="N88" s="520"/>
    </row>
    <row r="89" spans="1:14" s="12" customFormat="1" ht="18" customHeight="1" thickBot="1" x14ac:dyDescent="0.2">
      <c r="A89" s="504"/>
      <c r="B89" s="416"/>
      <c r="C89" s="540"/>
      <c r="D89" s="459"/>
      <c r="E89" s="451"/>
      <c r="F89" s="434"/>
      <c r="G89" s="516"/>
      <c r="H89" s="516"/>
      <c r="I89" s="434"/>
      <c r="J89" s="434"/>
      <c r="K89" s="516"/>
      <c r="L89" s="516"/>
      <c r="M89" s="516"/>
      <c r="N89" s="523"/>
    </row>
    <row r="90" spans="1:14" s="12" customFormat="1" ht="47" customHeight="1" x14ac:dyDescent="0.15">
      <c r="A90" s="468" t="s">
        <v>105</v>
      </c>
      <c r="B90" s="525" t="s">
        <v>175</v>
      </c>
      <c r="C90" s="527">
        <f>SUM(D90:D101)</f>
        <v>0.1</v>
      </c>
      <c r="D90" s="454">
        <v>2.5000000000000001E-2</v>
      </c>
      <c r="E90" s="452">
        <v>50</v>
      </c>
      <c r="F90" s="436" t="s">
        <v>545</v>
      </c>
      <c r="G90" s="512">
        <v>50</v>
      </c>
      <c r="H90" s="512" t="s">
        <v>546</v>
      </c>
      <c r="I90" s="436">
        <v>50</v>
      </c>
      <c r="J90" s="436" t="s">
        <v>545</v>
      </c>
      <c r="K90" s="512">
        <v>50</v>
      </c>
      <c r="L90" s="512" t="s">
        <v>547</v>
      </c>
      <c r="M90" s="512">
        <v>50</v>
      </c>
      <c r="N90" s="521" t="s">
        <v>548</v>
      </c>
    </row>
    <row r="91" spans="1:14" s="12" customFormat="1" ht="47" customHeight="1" x14ac:dyDescent="0.15">
      <c r="A91" s="401"/>
      <c r="B91" s="526"/>
      <c r="C91" s="528"/>
      <c r="D91" s="454"/>
      <c r="E91" s="418"/>
      <c r="F91" s="420"/>
      <c r="G91" s="513"/>
      <c r="H91" s="513"/>
      <c r="I91" s="420"/>
      <c r="J91" s="420"/>
      <c r="K91" s="513"/>
      <c r="L91" s="513"/>
      <c r="M91" s="513"/>
      <c r="N91" s="520"/>
    </row>
    <row r="92" spans="1:14" s="12" customFormat="1" ht="47" customHeight="1" x14ac:dyDescent="0.15">
      <c r="A92" s="401"/>
      <c r="B92" s="526"/>
      <c r="C92" s="528"/>
      <c r="D92" s="455"/>
      <c r="E92" s="418"/>
      <c r="F92" s="420"/>
      <c r="G92" s="513"/>
      <c r="H92" s="513"/>
      <c r="I92" s="420"/>
      <c r="J92" s="420"/>
      <c r="K92" s="513"/>
      <c r="L92" s="513"/>
      <c r="M92" s="513"/>
      <c r="N92" s="520"/>
    </row>
    <row r="93" spans="1:14" s="12" customFormat="1" ht="21" customHeight="1" x14ac:dyDescent="0.15">
      <c r="A93" s="401"/>
      <c r="B93" s="526" t="s">
        <v>110</v>
      </c>
      <c r="C93" s="528"/>
      <c r="D93" s="453">
        <v>2.5000000000000001E-2</v>
      </c>
      <c r="E93" s="418">
        <v>50</v>
      </c>
      <c r="F93" s="420" t="s">
        <v>549</v>
      </c>
      <c r="G93" s="515">
        <v>50</v>
      </c>
      <c r="H93" s="515" t="s">
        <v>550</v>
      </c>
      <c r="I93" s="420">
        <v>50</v>
      </c>
      <c r="J93" s="420" t="s">
        <v>549</v>
      </c>
      <c r="K93" s="515">
        <v>50</v>
      </c>
      <c r="L93" s="515" t="s">
        <v>550</v>
      </c>
      <c r="M93" s="513">
        <v>50</v>
      </c>
      <c r="N93" s="520" t="s">
        <v>549</v>
      </c>
    </row>
    <row r="94" spans="1:14" s="12" customFormat="1" ht="21" customHeight="1" x14ac:dyDescent="0.15">
      <c r="A94" s="401"/>
      <c r="B94" s="526"/>
      <c r="C94" s="528"/>
      <c r="D94" s="454"/>
      <c r="E94" s="418"/>
      <c r="F94" s="420"/>
      <c r="G94" s="515"/>
      <c r="H94" s="515"/>
      <c r="I94" s="420"/>
      <c r="J94" s="420"/>
      <c r="K94" s="515"/>
      <c r="L94" s="515"/>
      <c r="M94" s="513"/>
      <c r="N94" s="520"/>
    </row>
    <row r="95" spans="1:14" s="12" customFormat="1" ht="21" customHeight="1" x14ac:dyDescent="0.15">
      <c r="A95" s="401"/>
      <c r="B95" s="526"/>
      <c r="C95" s="528"/>
      <c r="D95" s="455"/>
      <c r="E95" s="418"/>
      <c r="F95" s="420"/>
      <c r="G95" s="515"/>
      <c r="H95" s="515"/>
      <c r="I95" s="420"/>
      <c r="J95" s="420"/>
      <c r="K95" s="515"/>
      <c r="L95" s="515"/>
      <c r="M95" s="513"/>
      <c r="N95" s="520"/>
    </row>
    <row r="96" spans="1:14" s="12" customFormat="1" ht="18" customHeight="1" x14ac:dyDescent="0.15">
      <c r="A96" s="401"/>
      <c r="B96" s="526" t="s">
        <v>112</v>
      </c>
      <c r="C96" s="528"/>
      <c r="D96" s="453">
        <v>2.5000000000000001E-2</v>
      </c>
      <c r="E96" s="537">
        <v>50</v>
      </c>
      <c r="F96" s="515" t="s">
        <v>551</v>
      </c>
      <c r="G96" s="513">
        <v>100</v>
      </c>
      <c r="H96" s="513" t="s">
        <v>552</v>
      </c>
      <c r="I96" s="515">
        <v>50</v>
      </c>
      <c r="J96" s="515" t="s">
        <v>551</v>
      </c>
      <c r="K96" s="513">
        <v>100</v>
      </c>
      <c r="L96" s="513" t="s">
        <v>552</v>
      </c>
      <c r="M96" s="513">
        <v>100</v>
      </c>
      <c r="N96" s="520" t="s">
        <v>553</v>
      </c>
    </row>
    <row r="97" spans="1:14" s="12" customFormat="1" ht="18" customHeight="1" x14ac:dyDescent="0.15">
      <c r="A97" s="401"/>
      <c r="B97" s="526"/>
      <c r="C97" s="528"/>
      <c r="D97" s="454"/>
      <c r="E97" s="537"/>
      <c r="F97" s="515"/>
      <c r="G97" s="513"/>
      <c r="H97" s="513"/>
      <c r="I97" s="515"/>
      <c r="J97" s="515"/>
      <c r="K97" s="513"/>
      <c r="L97" s="513"/>
      <c r="M97" s="513"/>
      <c r="N97" s="520"/>
    </row>
    <row r="98" spans="1:14" s="12" customFormat="1" ht="18" customHeight="1" x14ac:dyDescent="0.15">
      <c r="A98" s="401"/>
      <c r="B98" s="526"/>
      <c r="C98" s="528"/>
      <c r="D98" s="455"/>
      <c r="E98" s="537"/>
      <c r="F98" s="515"/>
      <c r="G98" s="513"/>
      <c r="H98" s="513"/>
      <c r="I98" s="515"/>
      <c r="J98" s="515"/>
      <c r="K98" s="513"/>
      <c r="L98" s="513"/>
      <c r="M98" s="513"/>
      <c r="N98" s="520"/>
    </row>
    <row r="99" spans="1:14" s="12" customFormat="1" ht="18" customHeight="1" x14ac:dyDescent="0.15">
      <c r="A99" s="401"/>
      <c r="B99" s="526" t="s">
        <v>114</v>
      </c>
      <c r="C99" s="528"/>
      <c r="D99" s="453">
        <v>2.5000000000000001E-2</v>
      </c>
      <c r="E99" s="418">
        <v>100</v>
      </c>
      <c r="F99" s="420" t="s">
        <v>554</v>
      </c>
      <c r="G99" s="513">
        <v>100</v>
      </c>
      <c r="H99" s="513" t="s">
        <v>554</v>
      </c>
      <c r="I99" s="420">
        <v>100</v>
      </c>
      <c r="J99" s="420" t="s">
        <v>554</v>
      </c>
      <c r="K99" s="513">
        <v>100</v>
      </c>
      <c r="L99" s="513" t="s">
        <v>554</v>
      </c>
      <c r="M99" s="513">
        <v>100</v>
      </c>
      <c r="N99" s="520" t="s">
        <v>554</v>
      </c>
    </row>
    <row r="100" spans="1:14" s="12" customFormat="1" ht="18" customHeight="1" x14ac:dyDescent="0.15">
      <c r="A100" s="401"/>
      <c r="B100" s="526"/>
      <c r="C100" s="528"/>
      <c r="D100" s="454"/>
      <c r="E100" s="418"/>
      <c r="F100" s="420"/>
      <c r="G100" s="513"/>
      <c r="H100" s="513"/>
      <c r="I100" s="420"/>
      <c r="J100" s="420"/>
      <c r="K100" s="513"/>
      <c r="L100" s="513"/>
      <c r="M100" s="513"/>
      <c r="N100" s="520"/>
    </row>
    <row r="101" spans="1:14" s="12" customFormat="1" ht="18" customHeight="1" thickBot="1" x14ac:dyDescent="0.2">
      <c r="A101" s="504"/>
      <c r="B101" s="416"/>
      <c r="C101" s="529"/>
      <c r="D101" s="459"/>
      <c r="E101" s="451"/>
      <c r="F101" s="434"/>
      <c r="G101" s="516"/>
      <c r="H101" s="516"/>
      <c r="I101" s="434"/>
      <c r="J101" s="434"/>
      <c r="K101" s="516"/>
      <c r="L101" s="516"/>
      <c r="M101" s="516"/>
      <c r="N101" s="523"/>
    </row>
    <row r="102" spans="1:14" s="12" customFormat="1" ht="18" customHeight="1" x14ac:dyDescent="0.15">
      <c r="A102" s="468" t="s">
        <v>118</v>
      </c>
      <c r="B102" s="525" t="s">
        <v>119</v>
      </c>
      <c r="C102" s="527">
        <f>SUM(D102:D107)</f>
        <v>0.15000000000000002</v>
      </c>
      <c r="D102" s="454">
        <v>0.05</v>
      </c>
      <c r="E102" s="530">
        <v>50</v>
      </c>
      <c r="F102" s="436" t="s">
        <v>555</v>
      </c>
      <c r="G102" s="517">
        <v>50</v>
      </c>
      <c r="H102" s="512" t="s">
        <v>555</v>
      </c>
      <c r="I102" s="436">
        <v>0</v>
      </c>
      <c r="J102" s="436" t="s">
        <v>556</v>
      </c>
      <c r="K102" s="512">
        <v>50</v>
      </c>
      <c r="L102" s="512" t="s">
        <v>555</v>
      </c>
      <c r="M102" s="512">
        <v>0</v>
      </c>
      <c r="N102" s="521" t="s">
        <v>556</v>
      </c>
    </row>
    <row r="103" spans="1:14" s="12" customFormat="1" ht="18" customHeight="1" x14ac:dyDescent="0.15">
      <c r="A103" s="401"/>
      <c r="B103" s="526"/>
      <c r="C103" s="528"/>
      <c r="D103" s="454"/>
      <c r="E103" s="501"/>
      <c r="F103" s="420"/>
      <c r="G103" s="518"/>
      <c r="H103" s="513"/>
      <c r="I103" s="420"/>
      <c r="J103" s="420"/>
      <c r="K103" s="513"/>
      <c r="L103" s="513"/>
      <c r="M103" s="513"/>
      <c r="N103" s="520"/>
    </row>
    <row r="104" spans="1:14" s="12" customFormat="1" ht="18" customHeight="1" x14ac:dyDescent="0.15">
      <c r="A104" s="401"/>
      <c r="B104" s="526"/>
      <c r="C104" s="528"/>
      <c r="D104" s="455"/>
      <c r="E104" s="501"/>
      <c r="F104" s="420"/>
      <c r="G104" s="518"/>
      <c r="H104" s="513"/>
      <c r="I104" s="420"/>
      <c r="J104" s="420"/>
      <c r="K104" s="513"/>
      <c r="L104" s="513"/>
      <c r="M104" s="513"/>
      <c r="N104" s="520"/>
    </row>
    <row r="105" spans="1:14" s="12" customFormat="1" ht="18" customHeight="1" x14ac:dyDescent="0.15">
      <c r="A105" s="401"/>
      <c r="B105" s="526" t="s">
        <v>123</v>
      </c>
      <c r="C105" s="528"/>
      <c r="D105" s="453">
        <v>0.1</v>
      </c>
      <c r="E105" s="501">
        <v>50</v>
      </c>
      <c r="F105" s="420" t="s">
        <v>557</v>
      </c>
      <c r="G105" s="518">
        <v>50</v>
      </c>
      <c r="H105" s="513" t="s">
        <v>558</v>
      </c>
      <c r="I105" s="420">
        <v>50</v>
      </c>
      <c r="J105" s="420" t="s">
        <v>559</v>
      </c>
      <c r="K105" s="513">
        <v>50</v>
      </c>
      <c r="L105" s="513" t="s">
        <v>558</v>
      </c>
      <c r="M105" s="513">
        <v>50</v>
      </c>
      <c r="N105" s="520" t="s">
        <v>559</v>
      </c>
    </row>
    <row r="106" spans="1:14" s="12" customFormat="1" ht="18" customHeight="1" x14ac:dyDescent="0.15">
      <c r="A106" s="401"/>
      <c r="B106" s="526"/>
      <c r="C106" s="528"/>
      <c r="D106" s="454"/>
      <c r="E106" s="501"/>
      <c r="F106" s="420"/>
      <c r="G106" s="518"/>
      <c r="H106" s="513"/>
      <c r="I106" s="420"/>
      <c r="J106" s="420"/>
      <c r="K106" s="513"/>
      <c r="L106" s="513"/>
      <c r="M106" s="513"/>
      <c r="N106" s="520"/>
    </row>
    <row r="107" spans="1:14" s="12" customFormat="1" ht="18" customHeight="1" thickBot="1" x14ac:dyDescent="0.2">
      <c r="A107" s="504"/>
      <c r="B107" s="416"/>
      <c r="C107" s="529"/>
      <c r="D107" s="459"/>
      <c r="E107" s="502"/>
      <c r="F107" s="434"/>
      <c r="G107" s="519"/>
      <c r="H107" s="516"/>
      <c r="I107" s="434"/>
      <c r="J107" s="434"/>
      <c r="K107" s="516"/>
      <c r="L107" s="516"/>
      <c r="M107" s="516"/>
      <c r="N107" s="523"/>
    </row>
    <row r="108" spans="1:14" s="12" customFormat="1" ht="18" customHeight="1" x14ac:dyDescent="0.15">
      <c r="A108" s="468" t="s">
        <v>127</v>
      </c>
      <c r="B108" s="525" t="s">
        <v>128</v>
      </c>
      <c r="C108" s="533">
        <f>SUM(D108:D113)</f>
        <v>0.05</v>
      </c>
      <c r="D108" s="465">
        <v>2.5000000000000001E-2</v>
      </c>
      <c r="E108" s="530">
        <v>100</v>
      </c>
      <c r="F108" s="436" t="s">
        <v>560</v>
      </c>
      <c r="G108" s="517">
        <v>100</v>
      </c>
      <c r="H108" s="512" t="s">
        <v>560</v>
      </c>
      <c r="I108" s="514">
        <v>50</v>
      </c>
      <c r="J108" s="514" t="s">
        <v>561</v>
      </c>
      <c r="K108" s="512">
        <v>100</v>
      </c>
      <c r="L108" s="512" t="s">
        <v>343</v>
      </c>
      <c r="M108" s="512">
        <v>50</v>
      </c>
      <c r="N108" s="521" t="s">
        <v>562</v>
      </c>
    </row>
    <row r="109" spans="1:14" s="12" customFormat="1" ht="18" customHeight="1" x14ac:dyDescent="0.15">
      <c r="A109" s="401"/>
      <c r="B109" s="526"/>
      <c r="C109" s="534"/>
      <c r="D109" s="465"/>
      <c r="E109" s="501"/>
      <c r="F109" s="420"/>
      <c r="G109" s="518"/>
      <c r="H109" s="513"/>
      <c r="I109" s="515"/>
      <c r="J109" s="515"/>
      <c r="K109" s="513"/>
      <c r="L109" s="513"/>
      <c r="M109" s="513"/>
      <c r="N109" s="520"/>
    </row>
    <row r="110" spans="1:14" s="12" customFormat="1" ht="18" customHeight="1" x14ac:dyDescent="0.15">
      <c r="A110" s="401"/>
      <c r="B110" s="526"/>
      <c r="C110" s="534"/>
      <c r="D110" s="465"/>
      <c r="E110" s="501"/>
      <c r="F110" s="420"/>
      <c r="G110" s="518"/>
      <c r="H110" s="513"/>
      <c r="I110" s="515"/>
      <c r="J110" s="515"/>
      <c r="K110" s="513"/>
      <c r="L110" s="513"/>
      <c r="M110" s="513"/>
      <c r="N110" s="520"/>
    </row>
    <row r="111" spans="1:14" s="12" customFormat="1" ht="18" customHeight="1" thickBot="1" x14ac:dyDescent="0.2">
      <c r="A111" s="402"/>
      <c r="B111" s="531" t="s">
        <v>345</v>
      </c>
      <c r="C111" s="535"/>
      <c r="D111" s="453">
        <v>2.5000000000000001E-2</v>
      </c>
      <c r="E111" s="501">
        <v>50</v>
      </c>
      <c r="F111" s="420" t="s">
        <v>536</v>
      </c>
      <c r="G111" s="518">
        <v>50</v>
      </c>
      <c r="H111" s="513" t="s">
        <v>536</v>
      </c>
      <c r="I111" s="420">
        <v>50</v>
      </c>
      <c r="J111" s="420" t="s">
        <v>536</v>
      </c>
      <c r="K111" s="513">
        <v>50</v>
      </c>
      <c r="L111" s="513" t="s">
        <v>536</v>
      </c>
      <c r="M111" s="513">
        <v>50</v>
      </c>
      <c r="N111" s="520" t="s">
        <v>536</v>
      </c>
    </row>
    <row r="112" spans="1:14" s="12" customFormat="1" ht="18" customHeight="1" x14ac:dyDescent="0.15">
      <c r="A112" s="532"/>
      <c r="B112" s="412"/>
      <c r="C112" s="536"/>
      <c r="D112" s="454"/>
      <c r="E112" s="501"/>
      <c r="F112" s="420"/>
      <c r="G112" s="518"/>
      <c r="H112" s="513"/>
      <c r="I112" s="420"/>
      <c r="J112" s="420"/>
      <c r="K112" s="513"/>
      <c r="L112" s="513"/>
      <c r="M112" s="513"/>
      <c r="N112" s="520"/>
    </row>
    <row r="113" spans="1:15" s="12" customFormat="1" ht="18" customHeight="1" thickBot="1" x14ac:dyDescent="0.2">
      <c r="A113" s="402"/>
      <c r="B113" s="531"/>
      <c r="C113" s="535"/>
      <c r="D113" s="459"/>
      <c r="E113" s="502"/>
      <c r="F113" s="434"/>
      <c r="G113" s="519"/>
      <c r="H113" s="516"/>
      <c r="I113" s="434"/>
      <c r="J113" s="434"/>
      <c r="K113" s="516"/>
      <c r="L113" s="516"/>
      <c r="M113" s="516"/>
      <c r="N113" s="523"/>
    </row>
    <row r="114" spans="1:15" ht="15" thickBot="1" x14ac:dyDescent="0.2">
      <c r="A114" s="233"/>
      <c r="B114" s="84"/>
      <c r="C114" s="73"/>
      <c r="D114" s="182"/>
      <c r="E114" s="200"/>
      <c r="F114" s="80"/>
      <c r="G114" s="80"/>
      <c r="H114" s="80"/>
      <c r="I114" s="80"/>
      <c r="J114" s="80"/>
      <c r="K114" s="80"/>
      <c r="L114" s="80"/>
      <c r="M114" s="80"/>
      <c r="N114" s="88"/>
    </row>
    <row r="115" spans="1:15" ht="16" thickBot="1" x14ac:dyDescent="0.2">
      <c r="A115" s="234"/>
      <c r="B115" s="194" t="s">
        <v>134</v>
      </c>
      <c r="C115" s="254">
        <f>SUM(C6:C113)</f>
        <v>1</v>
      </c>
      <c r="D115" s="192">
        <f>SUM(D6:D113)</f>
        <v>1.0000000000000004</v>
      </c>
      <c r="E115" s="246">
        <f>ROUND(SUMPRODUCT($D$6:$D$113,E$6:E$113),2)</f>
        <v>67.040000000000006</v>
      </c>
      <c r="F115" s="244"/>
      <c r="G115" s="244">
        <f>ROUND(SUMPRODUCT($D$6:$D$113,G$6:G$113),2)</f>
        <v>64.61</v>
      </c>
      <c r="H115" s="244"/>
      <c r="I115" s="245">
        <f>ROUND(SUMPRODUCT($D$6:$D$113,I$6:I$113),2)</f>
        <v>67.5</v>
      </c>
      <c r="J115" s="246"/>
      <c r="K115" s="244">
        <f>ROUND(SUMPRODUCT($D$6:$D$113,K$6:K$113),2)</f>
        <v>68.83</v>
      </c>
      <c r="L115" s="244"/>
      <c r="M115" s="245">
        <f>ROUND(SUMPRODUCT($D$6:$D$113,M$6:M$113),2)</f>
        <v>61.05</v>
      </c>
      <c r="N115" s="90"/>
    </row>
    <row r="116" spans="1:15" ht="15" thickBot="1" x14ac:dyDescent="0.2">
      <c r="A116" s="234"/>
      <c r="B116" s="252" t="s">
        <v>563</v>
      </c>
      <c r="C116" s="255"/>
      <c r="D116" s="257"/>
      <c r="E116" s="247">
        <v>68.83</v>
      </c>
      <c r="F116" s="163"/>
      <c r="G116" s="163">
        <v>58.68</v>
      </c>
      <c r="H116" s="163"/>
      <c r="I116" s="164">
        <v>66.97</v>
      </c>
      <c r="J116" s="69"/>
      <c r="K116" s="69">
        <v>64.33</v>
      </c>
      <c r="L116" s="69"/>
      <c r="M116" s="90">
        <v>61.27</v>
      </c>
      <c r="N116" s="90"/>
      <c r="O116" s="21"/>
    </row>
    <row r="117" spans="1:15" ht="15" thickBot="1" x14ac:dyDescent="0.2">
      <c r="A117" s="234"/>
      <c r="B117" s="253" t="s">
        <v>564</v>
      </c>
      <c r="C117" s="256"/>
      <c r="D117" s="258"/>
      <c r="E117" s="247">
        <f>F115-E116</f>
        <v>-68.83</v>
      </c>
      <c r="F117" s="163"/>
      <c r="G117" s="163">
        <f>H115-G116</f>
        <v>-58.68</v>
      </c>
      <c r="H117" s="163"/>
      <c r="I117" s="164">
        <f>J115-I116</f>
        <v>-66.97</v>
      </c>
      <c r="J117" s="247"/>
      <c r="K117" s="163">
        <f>L115-K116</f>
        <v>-64.33</v>
      </c>
      <c r="L117" s="163"/>
      <c r="M117" s="164">
        <f>N115-M116</f>
        <v>-61.27</v>
      </c>
      <c r="N117" s="90"/>
      <c r="O117" s="21"/>
    </row>
    <row r="118" spans="1:15" ht="15" thickBot="1" x14ac:dyDescent="0.2">
      <c r="A118" s="234"/>
      <c r="B118" s="75"/>
      <c r="C118" s="74"/>
      <c r="D118" s="183"/>
      <c r="E118" s="151"/>
      <c r="F118" s="69"/>
      <c r="G118" s="69"/>
      <c r="H118" s="69"/>
      <c r="I118" s="69"/>
      <c r="J118" s="69"/>
      <c r="K118" s="69"/>
      <c r="L118" s="69"/>
      <c r="M118" s="69"/>
      <c r="N118" s="90"/>
    </row>
    <row r="119" spans="1:15" ht="31" thickBot="1" x14ac:dyDescent="0.2">
      <c r="A119" s="235"/>
      <c r="B119" s="75"/>
      <c r="C119" s="76"/>
      <c r="D119" s="184"/>
      <c r="E119" s="195"/>
      <c r="F119" s="56" t="s">
        <v>351</v>
      </c>
      <c r="G119" s="201"/>
      <c r="H119" s="56" t="s">
        <v>352</v>
      </c>
      <c r="I119" s="202"/>
      <c r="J119" s="205" t="s">
        <v>354</v>
      </c>
      <c r="K119" s="69"/>
      <c r="L119" s="69"/>
      <c r="M119" s="69"/>
      <c r="N119" s="90"/>
    </row>
    <row r="120" spans="1:15" ht="15" thickBot="1" x14ac:dyDescent="0.2">
      <c r="A120" s="236"/>
      <c r="B120" s="148"/>
      <c r="C120" s="179"/>
      <c r="D120" s="185"/>
      <c r="E120" s="151"/>
      <c r="F120" s="69"/>
      <c r="G120" s="69"/>
      <c r="H120" s="69"/>
      <c r="I120" s="69"/>
      <c r="J120" s="69"/>
      <c r="K120" s="69"/>
      <c r="L120" s="69"/>
      <c r="M120" s="69"/>
      <c r="N120" s="90"/>
    </row>
    <row r="121" spans="1:15" ht="16" thickBot="1" x14ac:dyDescent="0.2">
      <c r="A121" s="140" t="s">
        <v>135</v>
      </c>
      <c r="B121" s="163"/>
      <c r="C121" s="142"/>
      <c r="D121" s="210"/>
      <c r="E121" s="240" t="s">
        <v>1</v>
      </c>
      <c r="F121" s="145" t="s">
        <v>2</v>
      </c>
      <c r="G121" s="207" t="s">
        <v>1</v>
      </c>
      <c r="H121" s="145" t="s">
        <v>3</v>
      </c>
      <c r="I121" s="207" t="s">
        <v>1</v>
      </c>
      <c r="J121" s="208" t="s">
        <v>4</v>
      </c>
      <c r="K121" s="207" t="s">
        <v>1</v>
      </c>
      <c r="L121" s="208" t="s">
        <v>5</v>
      </c>
      <c r="M121" s="207" t="s">
        <v>1</v>
      </c>
      <c r="N121" s="147" t="s">
        <v>184</v>
      </c>
    </row>
    <row r="122" spans="1:15" x14ac:dyDescent="0.15">
      <c r="A122" s="138" t="s">
        <v>14</v>
      </c>
      <c r="B122" s="83"/>
      <c r="C122" s="127"/>
      <c r="D122" s="229"/>
      <c r="E122" s="260">
        <f>SUMPRODUCT($D$6:$D$20,E6:E20)</f>
        <v>8</v>
      </c>
      <c r="F122" s="75"/>
      <c r="G122" s="206">
        <f>SUMPRODUCT($D$6:$D$20,G6:G20)</f>
        <v>8</v>
      </c>
      <c r="H122" s="75"/>
      <c r="I122" s="206">
        <f>SUMPRODUCT($D$6:$D$20,I6:I20)</f>
        <v>9</v>
      </c>
      <c r="J122" s="75"/>
      <c r="K122" s="206">
        <f>SUMPRODUCT($D$6:$D$20,K6:K20)</f>
        <v>9</v>
      </c>
      <c r="L122" s="75"/>
      <c r="M122" s="206">
        <f>SUMPRODUCT($D$6:$D$20,M6:M20)</f>
        <v>7.5</v>
      </c>
      <c r="N122" s="115"/>
    </row>
    <row r="123" spans="1:15" x14ac:dyDescent="0.15">
      <c r="A123" s="133" t="s">
        <v>29</v>
      </c>
      <c r="B123" s="117"/>
      <c r="C123" s="131"/>
      <c r="D123" s="215"/>
      <c r="E123" s="96">
        <f>SUMPRODUCT($D$21:$D$41,E21:E41)</f>
        <v>9.6435000000000013</v>
      </c>
      <c r="F123" s="75"/>
      <c r="G123" s="99">
        <f>SUMPRODUCT($D$21:$D$41,G21:G41)</f>
        <v>8.572000000000001</v>
      </c>
      <c r="H123" s="75"/>
      <c r="I123" s="99">
        <f>SUMPRODUCT($D$21:$D$41,I21:I41)</f>
        <v>12.858000000000002</v>
      </c>
      <c r="J123" s="75"/>
      <c r="K123" s="99">
        <f>SUMPRODUCT($D$21:$D$41,K21:K41)</f>
        <v>11.786500000000002</v>
      </c>
      <c r="L123" s="75"/>
      <c r="M123" s="99">
        <f>SUMPRODUCT($D$21:$D$41,M21:M41)</f>
        <v>6.9647500000000004</v>
      </c>
      <c r="N123" s="115"/>
    </row>
    <row r="124" spans="1:15" x14ac:dyDescent="0.15">
      <c r="A124" s="133" t="s">
        <v>50</v>
      </c>
      <c r="B124" s="117"/>
      <c r="C124" s="131"/>
      <c r="D124" s="215"/>
      <c r="E124" s="96">
        <f>SUMPRODUCT($D$42:$D$50,E42:E50)</f>
        <v>8.3324999999999996</v>
      </c>
      <c r="F124" s="75"/>
      <c r="G124" s="99">
        <f>SUMPRODUCT($D$42:$D$50,G42:G50)</f>
        <v>6.6659999999999995</v>
      </c>
      <c r="H124" s="75"/>
      <c r="I124" s="99">
        <f>SUMPRODUCT($D$42:$D$50,I42:I50)</f>
        <v>8.3324999999999996</v>
      </c>
      <c r="J124" s="75"/>
      <c r="K124" s="99">
        <f>SUMPRODUCT($D$42:$D$50,K42:K50)</f>
        <v>6.6659999999999995</v>
      </c>
      <c r="L124" s="75"/>
      <c r="M124" s="99">
        <f>SUMPRODUCT($D$42:$D$50,M42:M50)</f>
        <v>8.3324999999999996</v>
      </c>
      <c r="N124" s="115"/>
    </row>
    <row r="125" spans="1:15" x14ac:dyDescent="0.15">
      <c r="A125" s="133" t="s">
        <v>65</v>
      </c>
      <c r="B125" s="117"/>
      <c r="C125" s="131"/>
      <c r="D125" s="215"/>
      <c r="E125" s="96">
        <f>SUMPRODUCT($D$51:$D$62,E51:E62)</f>
        <v>8.75</v>
      </c>
      <c r="F125" s="75"/>
      <c r="G125" s="99">
        <f>SUMPRODUCT($D$51:$D$62,G51:G62)</f>
        <v>5</v>
      </c>
      <c r="H125" s="75"/>
      <c r="I125" s="99">
        <f>SUMPRODUCT($D$51:$D$62,I51:I62)</f>
        <v>8.75</v>
      </c>
      <c r="J125" s="75"/>
      <c r="K125" s="99">
        <f>SUMPRODUCT($D$51:$D$62,K51:K62)</f>
        <v>7.5</v>
      </c>
      <c r="L125" s="75"/>
      <c r="M125" s="99">
        <f>SUMPRODUCT($D$51:$D$62,M51:M62)</f>
        <v>8.75</v>
      </c>
      <c r="N125" s="115"/>
    </row>
    <row r="126" spans="1:15" x14ac:dyDescent="0.15">
      <c r="A126" s="133" t="s">
        <v>137</v>
      </c>
      <c r="B126" s="117"/>
      <c r="C126" s="131"/>
      <c r="D126" s="215"/>
      <c r="E126" s="96">
        <f>SUMPRODUCT($D$63:$D$74,E63:E74)</f>
        <v>2.8125</v>
      </c>
      <c r="F126" s="75"/>
      <c r="G126" s="99">
        <f>SUMPRODUCT($D$63:$D$74,G63:G74)</f>
        <v>3.125</v>
      </c>
      <c r="H126" s="75"/>
      <c r="I126" s="99">
        <f>SUMPRODUCT($D$63:$D$74,I63:I74)</f>
        <v>2.8125</v>
      </c>
      <c r="J126" s="75"/>
      <c r="K126" s="99">
        <f>SUMPRODUCT($D$63:$D$74,K63:K74)</f>
        <v>3.125</v>
      </c>
      <c r="L126" s="75"/>
      <c r="M126" s="99">
        <f>SUMPRODUCT($D$63:$D$74,M63:M74)</f>
        <v>2.5</v>
      </c>
      <c r="N126" s="115"/>
    </row>
    <row r="127" spans="1:15" x14ac:dyDescent="0.15">
      <c r="A127" s="133" t="s">
        <v>90</v>
      </c>
      <c r="B127" s="117"/>
      <c r="C127" s="131"/>
      <c r="D127" s="215"/>
      <c r="E127" s="96">
        <f>SUMPRODUCT($D$75:$D$80,E75:E80)</f>
        <v>5</v>
      </c>
      <c r="F127" s="75"/>
      <c r="G127" s="99">
        <f>SUMPRODUCT($D$75:$D$80,G75:G80)</f>
        <v>7.5</v>
      </c>
      <c r="H127" s="75"/>
      <c r="I127" s="99">
        <f>SUMPRODUCT($D$75:$D$80,I75:I80)</f>
        <v>5</v>
      </c>
      <c r="J127" s="75"/>
      <c r="K127" s="99">
        <f>SUMPRODUCT($D$75:$D$80,K75:K80)</f>
        <v>5</v>
      </c>
      <c r="L127" s="75"/>
      <c r="M127" s="99">
        <f>SUMPRODUCT($D$75:$D$80,M75:M80)</f>
        <v>5</v>
      </c>
      <c r="N127" s="115"/>
    </row>
    <row r="128" spans="1:15" x14ac:dyDescent="0.15">
      <c r="A128" s="133" t="s">
        <v>97</v>
      </c>
      <c r="B128" s="117"/>
      <c r="C128" s="131"/>
      <c r="D128" s="215"/>
      <c r="E128" s="96">
        <f>SUMPRODUCT($D$81:$D$89,E81:E89)</f>
        <v>7</v>
      </c>
      <c r="F128" s="75"/>
      <c r="G128" s="99">
        <f>SUMPRODUCT($D$81:$D$89,G81:G89)</f>
        <v>7</v>
      </c>
      <c r="H128" s="75"/>
      <c r="I128" s="99">
        <f>SUMPRODUCT($D$81:$D$89,I81:I89)</f>
        <v>7</v>
      </c>
      <c r="J128" s="75"/>
      <c r="K128" s="99">
        <f>SUMPRODUCT($D$81:$D$89,K81:K89)</f>
        <v>7</v>
      </c>
      <c r="L128" s="75"/>
      <c r="M128" s="99">
        <f>SUMPRODUCT($D$81:$D$89,M81:M89)</f>
        <v>7</v>
      </c>
      <c r="N128" s="115"/>
    </row>
    <row r="129" spans="1:14" x14ac:dyDescent="0.15">
      <c r="A129" s="133" t="s">
        <v>105</v>
      </c>
      <c r="B129" s="117"/>
      <c r="C129" s="131"/>
      <c r="D129" s="215"/>
      <c r="E129" s="96">
        <f>SUMPRODUCT($D$90:$D$101,E90:E101)</f>
        <v>6.25</v>
      </c>
      <c r="F129" s="75"/>
      <c r="G129" s="99">
        <f>SUMPRODUCT($D$90:$D$101,G90:G101)</f>
        <v>7.5</v>
      </c>
      <c r="H129" s="75"/>
      <c r="I129" s="99">
        <f>SUMPRODUCT($D$90:$D$101,I90:I101)</f>
        <v>6.25</v>
      </c>
      <c r="J129" s="75"/>
      <c r="K129" s="99">
        <f>SUMPRODUCT($D$90:$D$101,K90:K101)</f>
        <v>7.5</v>
      </c>
      <c r="L129" s="75"/>
      <c r="M129" s="99">
        <f>SUMPRODUCT($D$90:$D$101,M90:M101)</f>
        <v>7.5</v>
      </c>
      <c r="N129" s="115"/>
    </row>
    <row r="130" spans="1:14" x14ac:dyDescent="0.15">
      <c r="A130" s="133" t="s">
        <v>118</v>
      </c>
      <c r="B130" s="117"/>
      <c r="C130" s="131"/>
      <c r="D130" s="215"/>
      <c r="E130" s="96">
        <f>SUMPRODUCT($D$102:$D$107,E102:E107)</f>
        <v>7.5</v>
      </c>
      <c r="F130" s="75"/>
      <c r="G130" s="99">
        <f>SUMPRODUCT($D$102:$D$107,G102:G107)</f>
        <v>7.5</v>
      </c>
      <c r="H130" s="75"/>
      <c r="I130" s="99">
        <f>SUMPRODUCT($D$102:$D$107,I102:I107)</f>
        <v>5</v>
      </c>
      <c r="J130" s="75"/>
      <c r="K130" s="99">
        <f>SUMPRODUCT($D$102:$D$107,K102:K107)</f>
        <v>7.5</v>
      </c>
      <c r="L130" s="75"/>
      <c r="M130" s="99">
        <f>SUMPRODUCT($D$102:$D$107,M102:M107)</f>
        <v>5</v>
      </c>
      <c r="N130" s="115"/>
    </row>
    <row r="131" spans="1:14" ht="15" thickBot="1" x14ac:dyDescent="0.2">
      <c r="A131" s="116" t="s">
        <v>127</v>
      </c>
      <c r="B131" s="97"/>
      <c r="C131" s="174"/>
      <c r="D131" s="185"/>
      <c r="E131" s="203">
        <f>SUMPRODUCT($D$108:$D$113,E108:E113)</f>
        <v>3.75</v>
      </c>
      <c r="F131" s="148"/>
      <c r="G131" s="204">
        <f>SUMPRODUCT($D$108:$D$113,G108:G113)</f>
        <v>3.75</v>
      </c>
      <c r="H131" s="148"/>
      <c r="I131" s="204">
        <f>SUMPRODUCT($D$108:$D$113,I108:I113)</f>
        <v>2.5</v>
      </c>
      <c r="J131" s="148"/>
      <c r="K131" s="204">
        <f>SUMPRODUCT($D$108:$D$113,K108:K113)</f>
        <v>3.75</v>
      </c>
      <c r="L131" s="148"/>
      <c r="M131" s="204">
        <f>SUMPRODUCT($D$108:$D$113,M108:M113)</f>
        <v>2.5</v>
      </c>
      <c r="N131" s="100"/>
    </row>
    <row r="132" spans="1:14" x14ac:dyDescent="0.15">
      <c r="B132" s="21"/>
    </row>
    <row r="133" spans="1:14" x14ac:dyDescent="0.15">
      <c r="B133" s="21"/>
    </row>
    <row r="134" spans="1:14" x14ac:dyDescent="0.15">
      <c r="B134" s="21"/>
    </row>
    <row r="135" spans="1:14" x14ac:dyDescent="0.15">
      <c r="B135" s="21"/>
    </row>
    <row r="136" spans="1:14" x14ac:dyDescent="0.15">
      <c r="B136" s="21"/>
    </row>
    <row r="137" spans="1:14" x14ac:dyDescent="0.15">
      <c r="B137" s="21"/>
    </row>
    <row r="138" spans="1:14" x14ac:dyDescent="0.15">
      <c r="B138" s="21"/>
    </row>
    <row r="139" spans="1:14" x14ac:dyDescent="0.15">
      <c r="B139" s="21"/>
    </row>
    <row r="140" spans="1:14" x14ac:dyDescent="0.15">
      <c r="B140" s="21"/>
    </row>
    <row r="141" spans="1:14" x14ac:dyDescent="0.15">
      <c r="B141" s="21"/>
    </row>
    <row r="142" spans="1:14" x14ac:dyDescent="0.15">
      <c r="B142" s="21"/>
    </row>
    <row r="143" spans="1:14" x14ac:dyDescent="0.15">
      <c r="B143" s="21"/>
    </row>
    <row r="144" spans="1:14" x14ac:dyDescent="0.15">
      <c r="B144" s="21"/>
    </row>
    <row r="145" spans="2:2" x14ac:dyDescent="0.15">
      <c r="B145" s="21"/>
    </row>
    <row r="146" spans="2:2" x14ac:dyDescent="0.15">
      <c r="B146" s="21"/>
    </row>
    <row r="147" spans="2:2" x14ac:dyDescent="0.15">
      <c r="B147" s="21"/>
    </row>
    <row r="148" spans="2:2" x14ac:dyDescent="0.15">
      <c r="B148" s="21"/>
    </row>
    <row r="149" spans="2:2" x14ac:dyDescent="0.15">
      <c r="B149" s="21"/>
    </row>
    <row r="150" spans="2:2" x14ac:dyDescent="0.15">
      <c r="B150" s="21"/>
    </row>
    <row r="151" spans="2:2" x14ac:dyDescent="0.15">
      <c r="B151" s="21"/>
    </row>
    <row r="152" spans="2:2" x14ac:dyDescent="0.15">
      <c r="B152" s="21"/>
    </row>
  </sheetData>
  <sheetProtection algorithmName="SHA-512" hashValue="sruM587GvubzKeueo80zbhJVYvl5hRlxBhLPOPauX/nRW5YZzmvLEBUXHqm/iXaf7sc7SMF2ggdX2xQHMWXAcw==" saltValue="40oF1L9RBQEY/kK5CO9q6w==" spinCount="100000" sheet="1" objects="1" scenarios="1"/>
  <mergeCells count="462">
    <mergeCell ref="N6:N8"/>
    <mergeCell ref="B9:B11"/>
    <mergeCell ref="D9:D11"/>
    <mergeCell ref="E9:E11"/>
    <mergeCell ref="F9:F11"/>
    <mergeCell ref="G9:G11"/>
    <mergeCell ref="H9:H11"/>
    <mergeCell ref="I9:I11"/>
    <mergeCell ref="J9:J11"/>
    <mergeCell ref="M9:M11"/>
    <mergeCell ref="F6:F8"/>
    <mergeCell ref="G6:G8"/>
    <mergeCell ref="H6:H8"/>
    <mergeCell ref="I6:I8"/>
    <mergeCell ref="J6:J8"/>
    <mergeCell ref="M6:M8"/>
    <mergeCell ref="B6:B8"/>
    <mergeCell ref="C6:C20"/>
    <mergeCell ref="D6:D8"/>
    <mergeCell ref="E6:E8"/>
    <mergeCell ref="N9:N11"/>
    <mergeCell ref="B12:B14"/>
    <mergeCell ref="D12:D14"/>
    <mergeCell ref="D18:D20"/>
    <mergeCell ref="E18:E20"/>
    <mergeCell ref="F18:F20"/>
    <mergeCell ref="E12:E14"/>
    <mergeCell ref="F12:F14"/>
    <mergeCell ref="B15:B17"/>
    <mergeCell ref="D15:D17"/>
    <mergeCell ref="E15:E17"/>
    <mergeCell ref="F15:F17"/>
    <mergeCell ref="N18:N20"/>
    <mergeCell ref="N15:N17"/>
    <mergeCell ref="M15:M17"/>
    <mergeCell ref="J15:J17"/>
    <mergeCell ref="I15:I17"/>
    <mergeCell ref="N12:N14"/>
    <mergeCell ref="M12:M14"/>
    <mergeCell ref="J12:J14"/>
    <mergeCell ref="I12:I14"/>
    <mergeCell ref="H12:H14"/>
    <mergeCell ref="G12:G14"/>
    <mergeCell ref="L18:L20"/>
    <mergeCell ref="M18:M20"/>
    <mergeCell ref="J18:J20"/>
    <mergeCell ref="I18:I20"/>
    <mergeCell ref="H18:H20"/>
    <mergeCell ref="A21:A41"/>
    <mergeCell ref="B21:B23"/>
    <mergeCell ref="C21:C41"/>
    <mergeCell ref="D21:D23"/>
    <mergeCell ref="E21:E23"/>
    <mergeCell ref="F21:F23"/>
    <mergeCell ref="G21:G23"/>
    <mergeCell ref="H21:H23"/>
    <mergeCell ref="A6:A20"/>
    <mergeCell ref="B18:B20"/>
    <mergeCell ref="B27:B29"/>
    <mergeCell ref="D27:D29"/>
    <mergeCell ref="E27:E29"/>
    <mergeCell ref="F27:F29"/>
    <mergeCell ref="G27:G29"/>
    <mergeCell ref="H27:H29"/>
    <mergeCell ref="B33:B35"/>
    <mergeCell ref="D33:D35"/>
    <mergeCell ref="E33:E35"/>
    <mergeCell ref="F33:F35"/>
    <mergeCell ref="G33:G35"/>
    <mergeCell ref="H33:H35"/>
    <mergeCell ref="H15:H17"/>
    <mergeCell ref="G15:G17"/>
    <mergeCell ref="I21:I23"/>
    <mergeCell ref="J21:J23"/>
    <mergeCell ref="M21:M23"/>
    <mergeCell ref="N21:N23"/>
    <mergeCell ref="B24:B26"/>
    <mergeCell ref="D24:D26"/>
    <mergeCell ref="E24:E26"/>
    <mergeCell ref="F24:F26"/>
    <mergeCell ref="G24:G26"/>
    <mergeCell ref="H24:H26"/>
    <mergeCell ref="I24:I26"/>
    <mergeCell ref="J24:J26"/>
    <mergeCell ref="M24:M26"/>
    <mergeCell ref="I27:I29"/>
    <mergeCell ref="J27:J29"/>
    <mergeCell ref="M27:M29"/>
    <mergeCell ref="B30:B32"/>
    <mergeCell ref="D30:D32"/>
    <mergeCell ref="E30:E32"/>
    <mergeCell ref="F30:F32"/>
    <mergeCell ref="G30:G32"/>
    <mergeCell ref="H30:H32"/>
    <mergeCell ref="I30:I32"/>
    <mergeCell ref="J30:J32"/>
    <mergeCell ref="M30:M32"/>
    <mergeCell ref="M33:M35"/>
    <mergeCell ref="K33:K35"/>
    <mergeCell ref="L33:L35"/>
    <mergeCell ref="N36:N38"/>
    <mergeCell ref="B39:B41"/>
    <mergeCell ref="D39:D41"/>
    <mergeCell ref="E39:E41"/>
    <mergeCell ref="F39:F41"/>
    <mergeCell ref="G39:G41"/>
    <mergeCell ref="H39:H41"/>
    <mergeCell ref="I39:I41"/>
    <mergeCell ref="J39:J41"/>
    <mergeCell ref="M39:M41"/>
    <mergeCell ref="N39:N41"/>
    <mergeCell ref="K36:K38"/>
    <mergeCell ref="L36:L38"/>
    <mergeCell ref="B36:B38"/>
    <mergeCell ref="D36:D38"/>
    <mergeCell ref="E36:E38"/>
    <mergeCell ref="F36:F38"/>
    <mergeCell ref="G36:G38"/>
    <mergeCell ref="H36:H38"/>
    <mergeCell ref="D48:D50"/>
    <mergeCell ref="E48:E50"/>
    <mergeCell ref="F48:F50"/>
    <mergeCell ref="A51:A62"/>
    <mergeCell ref="B51:B53"/>
    <mergeCell ref="C51:C62"/>
    <mergeCell ref="D51:D53"/>
    <mergeCell ref="E51:E53"/>
    <mergeCell ref="F51:F53"/>
    <mergeCell ref="B57:B59"/>
    <mergeCell ref="D57:D59"/>
    <mergeCell ref="E57:E59"/>
    <mergeCell ref="F57:F59"/>
    <mergeCell ref="A42:A50"/>
    <mergeCell ref="B42:B44"/>
    <mergeCell ref="C42:C50"/>
    <mergeCell ref="D42:D44"/>
    <mergeCell ref="E42:E44"/>
    <mergeCell ref="B45:B47"/>
    <mergeCell ref="D45:D47"/>
    <mergeCell ref="E45:E47"/>
    <mergeCell ref="F45:F47"/>
    <mergeCell ref="F42:F44"/>
    <mergeCell ref="B48:B50"/>
    <mergeCell ref="B54:B56"/>
    <mergeCell ref="D54:D56"/>
    <mergeCell ref="E54:E56"/>
    <mergeCell ref="F54:F56"/>
    <mergeCell ref="G54:G56"/>
    <mergeCell ref="H54:H56"/>
    <mergeCell ref="I54:I56"/>
    <mergeCell ref="J54:J56"/>
    <mergeCell ref="M54:M56"/>
    <mergeCell ref="K54:K56"/>
    <mergeCell ref="L54:L56"/>
    <mergeCell ref="M48:M50"/>
    <mergeCell ref="J48:J50"/>
    <mergeCell ref="I48:I50"/>
    <mergeCell ref="G57:G59"/>
    <mergeCell ref="H57:H59"/>
    <mergeCell ref="I57:I59"/>
    <mergeCell ref="J57:J59"/>
    <mergeCell ref="M57:M59"/>
    <mergeCell ref="N57:N59"/>
    <mergeCell ref="H48:H50"/>
    <mergeCell ref="G48:G50"/>
    <mergeCell ref="N51:N53"/>
    <mergeCell ref="N54:N56"/>
    <mergeCell ref="M51:M53"/>
    <mergeCell ref="J51:J53"/>
    <mergeCell ref="I51:I53"/>
    <mergeCell ref="H51:H53"/>
    <mergeCell ref="G51:G53"/>
    <mergeCell ref="B60:B62"/>
    <mergeCell ref="D60:D62"/>
    <mergeCell ref="E60:E62"/>
    <mergeCell ref="F60:F62"/>
    <mergeCell ref="G60:G62"/>
    <mergeCell ref="H60:H62"/>
    <mergeCell ref="K57:K59"/>
    <mergeCell ref="L57:L59"/>
    <mergeCell ref="H63:H65"/>
    <mergeCell ref="I63:I65"/>
    <mergeCell ref="J63:J65"/>
    <mergeCell ref="M63:M65"/>
    <mergeCell ref="N63:N65"/>
    <mergeCell ref="I60:I62"/>
    <mergeCell ref="J60:J62"/>
    <mergeCell ref="M60:M62"/>
    <mergeCell ref="N60:N62"/>
    <mergeCell ref="K60:K62"/>
    <mergeCell ref="L60:L62"/>
    <mergeCell ref="K63:K65"/>
    <mergeCell ref="L63:L65"/>
    <mergeCell ref="F72:F74"/>
    <mergeCell ref="A63:A74"/>
    <mergeCell ref="B63:B65"/>
    <mergeCell ref="F75:F77"/>
    <mergeCell ref="I66:I68"/>
    <mergeCell ref="J66:J68"/>
    <mergeCell ref="M66:M68"/>
    <mergeCell ref="N66:N68"/>
    <mergeCell ref="B69:B71"/>
    <mergeCell ref="D69:D71"/>
    <mergeCell ref="E69:E71"/>
    <mergeCell ref="F69:F71"/>
    <mergeCell ref="G69:G71"/>
    <mergeCell ref="H69:H71"/>
    <mergeCell ref="B66:B68"/>
    <mergeCell ref="D66:D68"/>
    <mergeCell ref="E66:E68"/>
    <mergeCell ref="F66:F68"/>
    <mergeCell ref="G66:G68"/>
    <mergeCell ref="H66:H68"/>
    <mergeCell ref="C63:C74"/>
    <mergeCell ref="D63:D65"/>
    <mergeCell ref="E63:E65"/>
    <mergeCell ref="F63:F65"/>
    <mergeCell ref="B75:B77"/>
    <mergeCell ref="C75:C80"/>
    <mergeCell ref="D75:D77"/>
    <mergeCell ref="E75:E77"/>
    <mergeCell ref="B72:B74"/>
    <mergeCell ref="D72:D74"/>
    <mergeCell ref="E72:E74"/>
    <mergeCell ref="B78:B80"/>
    <mergeCell ref="D78:D80"/>
    <mergeCell ref="E78:E80"/>
    <mergeCell ref="F78:F80"/>
    <mergeCell ref="G78:G80"/>
    <mergeCell ref="H78:H80"/>
    <mergeCell ref="I78:I80"/>
    <mergeCell ref="J78:J80"/>
    <mergeCell ref="M78:M80"/>
    <mergeCell ref="F87:F89"/>
    <mergeCell ref="A81:A89"/>
    <mergeCell ref="F90:F92"/>
    <mergeCell ref="I81:I83"/>
    <mergeCell ref="J81:J83"/>
    <mergeCell ref="M81:M83"/>
    <mergeCell ref="A90:A101"/>
    <mergeCell ref="B90:B92"/>
    <mergeCell ref="C90:C101"/>
    <mergeCell ref="D90:D92"/>
    <mergeCell ref="E90:E92"/>
    <mergeCell ref="B99:B101"/>
    <mergeCell ref="D99:D101"/>
    <mergeCell ref="E99:E101"/>
    <mergeCell ref="F99:F101"/>
    <mergeCell ref="B96:B98"/>
    <mergeCell ref="D96:D98"/>
    <mergeCell ref="A75:A80"/>
    <mergeCell ref="N81:N83"/>
    <mergeCell ref="B84:B86"/>
    <mergeCell ref="D84:D86"/>
    <mergeCell ref="E84:E86"/>
    <mergeCell ref="F84:F86"/>
    <mergeCell ref="G84:G86"/>
    <mergeCell ref="H84:H86"/>
    <mergeCell ref="B81:B83"/>
    <mergeCell ref="C81:C89"/>
    <mergeCell ref="D81:D83"/>
    <mergeCell ref="E81:E83"/>
    <mergeCell ref="F81:F83"/>
    <mergeCell ref="G81:G83"/>
    <mergeCell ref="H81:H83"/>
    <mergeCell ref="M87:M89"/>
    <mergeCell ref="K87:K89"/>
    <mergeCell ref="L87:L89"/>
    <mergeCell ref="B87:B89"/>
    <mergeCell ref="D87:D89"/>
    <mergeCell ref="E87:E89"/>
    <mergeCell ref="E96:E98"/>
    <mergeCell ref="F96:F98"/>
    <mergeCell ref="B93:B95"/>
    <mergeCell ref="D93:D95"/>
    <mergeCell ref="E93:E95"/>
    <mergeCell ref="F93:F95"/>
    <mergeCell ref="B105:B107"/>
    <mergeCell ref="D105:D107"/>
    <mergeCell ref="E105:E107"/>
    <mergeCell ref="F105:F107"/>
    <mergeCell ref="A102:A107"/>
    <mergeCell ref="B102:B104"/>
    <mergeCell ref="C102:C107"/>
    <mergeCell ref="D102:D104"/>
    <mergeCell ref="E102:E104"/>
    <mergeCell ref="F102:F104"/>
    <mergeCell ref="B111:B113"/>
    <mergeCell ref="D111:D113"/>
    <mergeCell ref="E111:E113"/>
    <mergeCell ref="F111:F113"/>
    <mergeCell ref="F108:F110"/>
    <mergeCell ref="A108:A113"/>
    <mergeCell ref="B108:B110"/>
    <mergeCell ref="C108:C113"/>
    <mergeCell ref="D108:D110"/>
    <mergeCell ref="E108:E110"/>
    <mergeCell ref="N111:N113"/>
    <mergeCell ref="K6:K8"/>
    <mergeCell ref="L6:L8"/>
    <mergeCell ref="K9:K11"/>
    <mergeCell ref="L9:L11"/>
    <mergeCell ref="K12:K14"/>
    <mergeCell ref="L12:L14"/>
    <mergeCell ref="K15:K17"/>
    <mergeCell ref="L15:L17"/>
    <mergeCell ref="K18:K20"/>
    <mergeCell ref="N108:N110"/>
    <mergeCell ref="N105:N107"/>
    <mergeCell ref="N102:N104"/>
    <mergeCell ref="N99:N101"/>
    <mergeCell ref="N96:N98"/>
    <mergeCell ref="N93:N95"/>
    <mergeCell ref="N90:N92"/>
    <mergeCell ref="N87:N89"/>
    <mergeCell ref="N84:N86"/>
    <mergeCell ref="N78:N80"/>
    <mergeCell ref="N75:N77"/>
    <mergeCell ref="N72:N74"/>
    <mergeCell ref="N69:N71"/>
    <mergeCell ref="N48:N50"/>
    <mergeCell ref="K78:K80"/>
    <mergeCell ref="L78:L80"/>
    <mergeCell ref="K81:K83"/>
    <mergeCell ref="L81:L83"/>
    <mergeCell ref="K84:K86"/>
    <mergeCell ref="L84:L86"/>
    <mergeCell ref="L99:L101"/>
    <mergeCell ref="K99:K101"/>
    <mergeCell ref="K21:K23"/>
    <mergeCell ref="L21:L23"/>
    <mergeCell ref="K24:K26"/>
    <mergeCell ref="L24:L26"/>
    <mergeCell ref="K27:K29"/>
    <mergeCell ref="L27:L29"/>
    <mergeCell ref="K48:K50"/>
    <mergeCell ref="L48:L50"/>
    <mergeCell ref="K51:K53"/>
    <mergeCell ref="L51:L53"/>
    <mergeCell ref="K39:K41"/>
    <mergeCell ref="L39:L41"/>
    <mergeCell ref="K42:K44"/>
    <mergeCell ref="L42:L44"/>
    <mergeCell ref="K45:K47"/>
    <mergeCell ref="L45:L47"/>
    <mergeCell ref="G18:G20"/>
    <mergeCell ref="N45:N47"/>
    <mergeCell ref="M42:M44"/>
    <mergeCell ref="J42:J44"/>
    <mergeCell ref="I42:I44"/>
    <mergeCell ref="H42:H44"/>
    <mergeCell ref="G42:G44"/>
    <mergeCell ref="M45:M47"/>
    <mergeCell ref="J45:J47"/>
    <mergeCell ref="I45:I47"/>
    <mergeCell ref="H45:H47"/>
    <mergeCell ref="G45:G47"/>
    <mergeCell ref="N42:N44"/>
    <mergeCell ref="N30:N32"/>
    <mergeCell ref="N33:N35"/>
    <mergeCell ref="K30:K32"/>
    <mergeCell ref="L30:L32"/>
    <mergeCell ref="N24:N26"/>
    <mergeCell ref="N27:N29"/>
    <mergeCell ref="I36:I38"/>
    <mergeCell ref="J36:J38"/>
    <mergeCell ref="M36:M38"/>
    <mergeCell ref="I33:I35"/>
    <mergeCell ref="J33:J35"/>
    <mergeCell ref="G75:G77"/>
    <mergeCell ref="H72:H74"/>
    <mergeCell ref="G72:G74"/>
    <mergeCell ref="M69:M71"/>
    <mergeCell ref="J69:J71"/>
    <mergeCell ref="I69:I71"/>
    <mergeCell ref="L75:L77"/>
    <mergeCell ref="I72:I74"/>
    <mergeCell ref="J72:J74"/>
    <mergeCell ref="M72:M74"/>
    <mergeCell ref="K72:K74"/>
    <mergeCell ref="L72:L74"/>
    <mergeCell ref="K66:K68"/>
    <mergeCell ref="L66:L68"/>
    <mergeCell ref="K69:K71"/>
    <mergeCell ref="L69:L71"/>
    <mergeCell ref="G63:G65"/>
    <mergeCell ref="M90:M92"/>
    <mergeCell ref="J90:J92"/>
    <mergeCell ref="I90:I92"/>
    <mergeCell ref="H90:H92"/>
    <mergeCell ref="G90:G92"/>
    <mergeCell ref="H87:H89"/>
    <mergeCell ref="G87:G89"/>
    <mergeCell ref="M84:M86"/>
    <mergeCell ref="J84:J86"/>
    <mergeCell ref="I84:I86"/>
    <mergeCell ref="K90:K92"/>
    <mergeCell ref="L90:L92"/>
    <mergeCell ref="J87:J89"/>
    <mergeCell ref="I87:I89"/>
    <mergeCell ref="K75:K77"/>
    <mergeCell ref="M75:M77"/>
    <mergeCell ref="J75:J77"/>
    <mergeCell ref="I75:I77"/>
    <mergeCell ref="H75:H77"/>
    <mergeCell ref="M93:M95"/>
    <mergeCell ref="J93:J95"/>
    <mergeCell ref="I93:I95"/>
    <mergeCell ref="H93:H95"/>
    <mergeCell ref="G93:G95"/>
    <mergeCell ref="L96:L98"/>
    <mergeCell ref="K96:K98"/>
    <mergeCell ref="M96:M98"/>
    <mergeCell ref="J96:J98"/>
    <mergeCell ref="I96:I98"/>
    <mergeCell ref="H96:H98"/>
    <mergeCell ref="G96:G98"/>
    <mergeCell ref="K93:K95"/>
    <mergeCell ref="L93:L95"/>
    <mergeCell ref="J102:J104"/>
    <mergeCell ref="I102:I104"/>
    <mergeCell ref="K102:K104"/>
    <mergeCell ref="L102:L104"/>
    <mergeCell ref="L105:L107"/>
    <mergeCell ref="K105:K107"/>
    <mergeCell ref="M105:M107"/>
    <mergeCell ref="J105:J107"/>
    <mergeCell ref="I105:I107"/>
    <mergeCell ref="M108:M110"/>
    <mergeCell ref="J108:J110"/>
    <mergeCell ref="I108:I110"/>
    <mergeCell ref="M99:M101"/>
    <mergeCell ref="J99:J101"/>
    <mergeCell ref="I99:I101"/>
    <mergeCell ref="H108:H110"/>
    <mergeCell ref="G108:G110"/>
    <mergeCell ref="L111:L113"/>
    <mergeCell ref="K111:K113"/>
    <mergeCell ref="M111:M113"/>
    <mergeCell ref="J111:J113"/>
    <mergeCell ref="I111:I113"/>
    <mergeCell ref="H111:H113"/>
    <mergeCell ref="G111:G113"/>
    <mergeCell ref="L108:L110"/>
    <mergeCell ref="K108:K110"/>
    <mergeCell ref="H99:H101"/>
    <mergeCell ref="G99:G101"/>
    <mergeCell ref="H102:H104"/>
    <mergeCell ref="G102:G104"/>
    <mergeCell ref="H105:H107"/>
    <mergeCell ref="G105:G107"/>
    <mergeCell ref="M102:M104"/>
    <mergeCell ref="N3:N5"/>
    <mergeCell ref="E3:E5"/>
    <mergeCell ref="F3:F5"/>
    <mergeCell ref="G3:G5"/>
    <mergeCell ref="H3:H5"/>
    <mergeCell ref="I3:I5"/>
    <mergeCell ref="J3:J5"/>
    <mergeCell ref="K3:K5"/>
    <mergeCell ref="L3:L5"/>
    <mergeCell ref="M3:M5"/>
  </mergeCells>
  <conditionalFormatting sqref="E122:E131 G122:G131 I122:I131 M122:M131">
    <cfRule type="colorScale" priority="2">
      <colorScale>
        <cfvo type="min"/>
        <cfvo type="percentile" val="50"/>
        <cfvo type="max"/>
        <color rgb="FFF8696B"/>
        <color rgb="FFFFEB84"/>
        <color rgb="FF63BE7B"/>
      </colorScale>
    </cfRule>
  </conditionalFormatting>
  <conditionalFormatting sqref="K122:K131">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landscape" r:id="rId1"/>
  <headerFooter>
    <oddHeader>&amp;L&amp;"Arial,Fett"&amp;18ALTERNATIVE 1: STADTBAHN OBERIRDISCH&amp;C&amp;"Arial,Fett"&amp;18MOLTKESTRAßE</oddHeader>
  </headerFooter>
  <rowBreaks count="3" manualBreakCount="3">
    <brk id="41" max="14" man="1"/>
    <brk id="74" max="14" man="1"/>
    <brk id="101" max="14" man="1"/>
  </rowBreaks>
  <colBreaks count="1" manualBreakCount="1">
    <brk id="10" max="1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I158"/>
  <sheetViews>
    <sheetView topLeftCell="A4" zoomScaleNormal="100" zoomScaleSheetLayoutView="55" zoomScalePageLayoutView="55" workbookViewId="0">
      <selection activeCell="C6" sqref="C6:C20"/>
    </sheetView>
  </sheetViews>
  <sheetFormatPr baseColWidth="10" defaultColWidth="11.1640625" defaultRowHeight="14" x14ac:dyDescent="0.15"/>
  <cols>
    <col min="1" max="1" width="20.5" style="2" customWidth="1"/>
    <col min="2" max="2" width="35.6640625" style="22" customWidth="1"/>
    <col min="3" max="3" width="8.6640625" style="4" bestFit="1" customWidth="1"/>
    <col min="4" max="4" width="8.6640625" style="2" bestFit="1" customWidth="1"/>
    <col min="5" max="5" width="14" style="21" customWidth="1"/>
    <col min="6" max="6" width="43.1640625" style="21" customWidth="1"/>
    <col min="7" max="16384" width="11.1640625" style="2"/>
  </cols>
  <sheetData>
    <row r="1" spans="1:6" ht="18" x14ac:dyDescent="0.15">
      <c r="A1" s="61" t="s">
        <v>565</v>
      </c>
      <c r="B1" s="62"/>
      <c r="C1" s="63"/>
      <c r="D1" s="62"/>
      <c r="E1" s="121" t="s">
        <v>1</v>
      </c>
      <c r="F1" s="218" t="s">
        <v>2</v>
      </c>
    </row>
    <row r="2" spans="1:6" ht="45" x14ac:dyDescent="0.15">
      <c r="A2" s="61"/>
      <c r="B2" s="62"/>
      <c r="C2" s="63"/>
      <c r="D2" s="62"/>
      <c r="E2" s="91" t="s">
        <v>6</v>
      </c>
      <c r="F2" s="92" t="s">
        <v>566</v>
      </c>
    </row>
    <row r="3" spans="1:6" s="5" customFormat="1" ht="15" thickBot="1" x14ac:dyDescent="0.2">
      <c r="A3" s="64" t="s">
        <v>11</v>
      </c>
      <c r="B3" s="108">
        <v>44995</v>
      </c>
      <c r="C3" s="65"/>
      <c r="D3" s="66"/>
      <c r="E3" s="504" t="s">
        <v>12</v>
      </c>
      <c r="F3" s="507" t="s">
        <v>567</v>
      </c>
    </row>
    <row r="4" spans="1:6" s="14" customFormat="1" ht="27.75" customHeight="1" thickBot="1" x14ac:dyDescent="0.2">
      <c r="A4" s="36"/>
      <c r="B4" s="37"/>
      <c r="C4" s="38"/>
      <c r="D4" s="39"/>
      <c r="E4" s="532"/>
      <c r="F4" s="552"/>
    </row>
    <row r="5" spans="1:6" s="12" customFormat="1" ht="62" customHeight="1" thickBot="1" x14ac:dyDescent="0.2">
      <c r="A5" s="67"/>
      <c r="B5" s="67"/>
      <c r="C5" s="232"/>
      <c r="D5" s="67"/>
      <c r="E5" s="261"/>
      <c r="F5" s="262" t="s">
        <v>568</v>
      </c>
    </row>
    <row r="6" spans="1:6" s="12" customFormat="1" ht="17.25" customHeight="1" x14ac:dyDescent="0.15">
      <c r="A6" s="468" t="s">
        <v>14</v>
      </c>
      <c r="B6" s="525" t="s">
        <v>15</v>
      </c>
      <c r="C6" s="563">
        <f>SUM(D6:D20)</f>
        <v>0.1</v>
      </c>
      <c r="D6" s="458">
        <v>0.02</v>
      </c>
      <c r="E6" s="452">
        <v>0</v>
      </c>
      <c r="F6" s="566" t="s">
        <v>141</v>
      </c>
    </row>
    <row r="7" spans="1:6" s="12" customFormat="1" ht="17.25" customHeight="1" x14ac:dyDescent="0.15">
      <c r="A7" s="401"/>
      <c r="B7" s="526"/>
      <c r="C7" s="564"/>
      <c r="D7" s="454"/>
      <c r="E7" s="418"/>
      <c r="F7" s="487"/>
    </row>
    <row r="8" spans="1:6" s="12" customFormat="1" ht="17.25" customHeight="1" x14ac:dyDescent="0.15">
      <c r="A8" s="401"/>
      <c r="B8" s="526"/>
      <c r="C8" s="564"/>
      <c r="D8" s="455"/>
      <c r="E8" s="418"/>
      <c r="F8" s="487"/>
    </row>
    <row r="9" spans="1:6" s="12" customFormat="1" ht="17.25" customHeight="1" x14ac:dyDescent="0.15">
      <c r="A9" s="401"/>
      <c r="B9" s="526" t="s">
        <v>19</v>
      </c>
      <c r="C9" s="564"/>
      <c r="D9" s="453">
        <v>0.02</v>
      </c>
      <c r="E9" s="418">
        <v>0</v>
      </c>
      <c r="F9" s="487" t="s">
        <v>141</v>
      </c>
    </row>
    <row r="10" spans="1:6" s="12" customFormat="1" ht="17.25" customHeight="1" x14ac:dyDescent="0.15">
      <c r="A10" s="401"/>
      <c r="B10" s="526"/>
      <c r="C10" s="564"/>
      <c r="D10" s="454"/>
      <c r="E10" s="418"/>
      <c r="F10" s="487"/>
    </row>
    <row r="11" spans="1:6" s="12" customFormat="1" ht="17.25" customHeight="1" x14ac:dyDescent="0.15">
      <c r="A11" s="401"/>
      <c r="B11" s="526"/>
      <c r="C11" s="564"/>
      <c r="D11" s="455"/>
      <c r="E11" s="418"/>
      <c r="F11" s="487"/>
    </row>
    <row r="12" spans="1:6" s="12" customFormat="1" ht="17.25" customHeight="1" x14ac:dyDescent="0.15">
      <c r="A12" s="401"/>
      <c r="B12" s="526" t="s">
        <v>142</v>
      </c>
      <c r="C12" s="564"/>
      <c r="D12" s="453">
        <v>0.02</v>
      </c>
      <c r="E12" s="418">
        <v>0</v>
      </c>
      <c r="F12" s="487" t="s">
        <v>141</v>
      </c>
    </row>
    <row r="13" spans="1:6" s="12" customFormat="1" ht="17.25" customHeight="1" x14ac:dyDescent="0.15">
      <c r="A13" s="401"/>
      <c r="B13" s="526"/>
      <c r="C13" s="564"/>
      <c r="D13" s="454"/>
      <c r="E13" s="418"/>
      <c r="F13" s="487"/>
    </row>
    <row r="14" spans="1:6" s="12" customFormat="1" ht="17.25" customHeight="1" x14ac:dyDescent="0.15">
      <c r="A14" s="401"/>
      <c r="B14" s="526"/>
      <c r="C14" s="564"/>
      <c r="D14" s="455"/>
      <c r="E14" s="418"/>
      <c r="F14" s="487"/>
    </row>
    <row r="15" spans="1:6" s="12" customFormat="1" ht="17.25" customHeight="1" x14ac:dyDescent="0.15">
      <c r="A15" s="401"/>
      <c r="B15" s="526" t="s">
        <v>25</v>
      </c>
      <c r="C15" s="564"/>
      <c r="D15" s="453">
        <v>0.02</v>
      </c>
      <c r="E15" s="418">
        <v>0</v>
      </c>
      <c r="F15" s="487" t="s">
        <v>141</v>
      </c>
    </row>
    <row r="16" spans="1:6" s="12" customFormat="1" ht="17.25" customHeight="1" x14ac:dyDescent="0.15">
      <c r="A16" s="401"/>
      <c r="B16" s="526"/>
      <c r="C16" s="564"/>
      <c r="D16" s="454"/>
      <c r="E16" s="418"/>
      <c r="F16" s="487"/>
    </row>
    <row r="17" spans="1:6" s="12" customFormat="1" ht="17.25" customHeight="1" x14ac:dyDescent="0.15">
      <c r="A17" s="401"/>
      <c r="B17" s="526"/>
      <c r="C17" s="564"/>
      <c r="D17" s="455"/>
      <c r="E17" s="418"/>
      <c r="F17" s="487"/>
    </row>
    <row r="18" spans="1:6" s="12" customFormat="1" ht="17.25" customHeight="1" x14ac:dyDescent="0.15">
      <c r="A18" s="401"/>
      <c r="B18" s="526" t="s">
        <v>27</v>
      </c>
      <c r="C18" s="564"/>
      <c r="D18" s="454">
        <v>0.02</v>
      </c>
      <c r="E18" s="418">
        <v>0</v>
      </c>
      <c r="F18" s="487" t="s">
        <v>141</v>
      </c>
    </row>
    <row r="19" spans="1:6" s="12" customFormat="1" ht="17.25" customHeight="1" x14ac:dyDescent="0.15">
      <c r="A19" s="401"/>
      <c r="B19" s="526"/>
      <c r="C19" s="564"/>
      <c r="D19" s="454"/>
      <c r="E19" s="418"/>
      <c r="F19" s="487"/>
    </row>
    <row r="20" spans="1:6" s="12" customFormat="1" ht="17.25" customHeight="1" thickBot="1" x14ac:dyDescent="0.2">
      <c r="A20" s="504"/>
      <c r="B20" s="416"/>
      <c r="C20" s="565"/>
      <c r="D20" s="459"/>
      <c r="E20" s="449"/>
      <c r="F20" s="559"/>
    </row>
    <row r="21" spans="1:6" s="12" customFormat="1" ht="18" customHeight="1" x14ac:dyDescent="0.15">
      <c r="A21" s="468" t="s">
        <v>29</v>
      </c>
      <c r="B21" s="546" t="s">
        <v>30</v>
      </c>
      <c r="C21" s="556">
        <f>SUM(D21:D41)</f>
        <v>0.15001</v>
      </c>
      <c r="D21" s="458">
        <v>2.1430000000000001E-2</v>
      </c>
      <c r="E21" s="452">
        <v>50</v>
      </c>
      <c r="F21" s="437" t="s">
        <v>569</v>
      </c>
    </row>
    <row r="22" spans="1:6" s="12" customFormat="1" ht="18" customHeight="1" x14ac:dyDescent="0.15">
      <c r="A22" s="401"/>
      <c r="B22" s="545"/>
      <c r="C22" s="557"/>
      <c r="D22" s="454"/>
      <c r="E22" s="418"/>
      <c r="F22" s="427"/>
    </row>
    <row r="23" spans="1:6" s="12" customFormat="1" ht="18" customHeight="1" x14ac:dyDescent="0.15">
      <c r="A23" s="401"/>
      <c r="B23" s="545"/>
      <c r="C23" s="557"/>
      <c r="D23" s="455"/>
      <c r="E23" s="418"/>
      <c r="F23" s="427"/>
    </row>
    <row r="24" spans="1:6" s="12" customFormat="1" ht="18" customHeight="1" x14ac:dyDescent="0.15">
      <c r="A24" s="401"/>
      <c r="B24" s="545" t="s">
        <v>34</v>
      </c>
      <c r="C24" s="557"/>
      <c r="D24" s="453">
        <v>2.1430000000000001E-2</v>
      </c>
      <c r="E24" s="418">
        <v>100</v>
      </c>
      <c r="F24" s="427" t="s">
        <v>570</v>
      </c>
    </row>
    <row r="25" spans="1:6" s="12" customFormat="1" ht="18" customHeight="1" x14ac:dyDescent="0.15">
      <c r="A25" s="401"/>
      <c r="B25" s="545"/>
      <c r="C25" s="557"/>
      <c r="D25" s="454"/>
      <c r="E25" s="418"/>
      <c r="F25" s="427"/>
    </row>
    <row r="26" spans="1:6" s="12" customFormat="1" ht="18" customHeight="1" x14ac:dyDescent="0.15">
      <c r="A26" s="401"/>
      <c r="B26" s="545"/>
      <c r="C26" s="557"/>
      <c r="D26" s="455"/>
      <c r="E26" s="418"/>
      <c r="F26" s="427"/>
    </row>
    <row r="27" spans="1:6" s="12" customFormat="1" ht="18" customHeight="1" x14ac:dyDescent="0.15">
      <c r="A27" s="401"/>
      <c r="B27" s="526" t="s">
        <v>37</v>
      </c>
      <c r="C27" s="557"/>
      <c r="D27" s="453">
        <v>2.1430000000000001E-2</v>
      </c>
      <c r="E27" s="418">
        <v>50</v>
      </c>
      <c r="F27" s="427" t="s">
        <v>571</v>
      </c>
    </row>
    <row r="28" spans="1:6" s="12" customFormat="1" ht="18" customHeight="1" x14ac:dyDescent="0.15">
      <c r="A28" s="401"/>
      <c r="B28" s="526"/>
      <c r="C28" s="557"/>
      <c r="D28" s="454"/>
      <c r="E28" s="418"/>
      <c r="F28" s="427"/>
    </row>
    <row r="29" spans="1:6" s="12" customFormat="1" ht="18" customHeight="1" x14ac:dyDescent="0.15">
      <c r="A29" s="401"/>
      <c r="B29" s="526"/>
      <c r="C29" s="557"/>
      <c r="D29" s="455"/>
      <c r="E29" s="418"/>
      <c r="F29" s="427"/>
    </row>
    <row r="30" spans="1:6" s="12" customFormat="1" ht="18" customHeight="1" x14ac:dyDescent="0.15">
      <c r="A30" s="401"/>
      <c r="B30" s="526" t="s">
        <v>40</v>
      </c>
      <c r="C30" s="557"/>
      <c r="D30" s="453">
        <v>2.1430000000000001E-2</v>
      </c>
      <c r="E30" s="418">
        <v>0</v>
      </c>
      <c r="F30" s="487" t="s">
        <v>572</v>
      </c>
    </row>
    <row r="31" spans="1:6" s="12" customFormat="1" ht="18" customHeight="1" x14ac:dyDescent="0.15">
      <c r="A31" s="401"/>
      <c r="B31" s="526"/>
      <c r="C31" s="557"/>
      <c r="D31" s="454"/>
      <c r="E31" s="418"/>
      <c r="F31" s="487"/>
    </row>
    <row r="32" spans="1:6" s="12" customFormat="1" ht="18" customHeight="1" x14ac:dyDescent="0.15">
      <c r="A32" s="401"/>
      <c r="B32" s="526"/>
      <c r="C32" s="557"/>
      <c r="D32" s="455"/>
      <c r="E32" s="418"/>
      <c r="F32" s="487"/>
    </row>
    <row r="33" spans="1:6" s="12" customFormat="1" ht="23.75" customHeight="1" x14ac:dyDescent="0.15">
      <c r="A33" s="401"/>
      <c r="B33" s="526" t="s">
        <v>42</v>
      </c>
      <c r="C33" s="557"/>
      <c r="D33" s="453">
        <v>2.1430000000000001E-2</v>
      </c>
      <c r="E33" s="418">
        <v>50</v>
      </c>
      <c r="F33" s="427" t="s">
        <v>573</v>
      </c>
    </row>
    <row r="34" spans="1:6" s="12" customFormat="1" ht="23.75" customHeight="1" x14ac:dyDescent="0.15">
      <c r="A34" s="401"/>
      <c r="B34" s="526"/>
      <c r="C34" s="557"/>
      <c r="D34" s="454"/>
      <c r="E34" s="418"/>
      <c r="F34" s="427"/>
    </row>
    <row r="35" spans="1:6" s="12" customFormat="1" ht="23.75" customHeight="1" x14ac:dyDescent="0.15">
      <c r="A35" s="401"/>
      <c r="B35" s="526"/>
      <c r="C35" s="557"/>
      <c r="D35" s="455"/>
      <c r="E35" s="418"/>
      <c r="F35" s="427"/>
    </row>
    <row r="36" spans="1:6" s="12" customFormat="1" ht="18" customHeight="1" x14ac:dyDescent="0.15">
      <c r="A36" s="401"/>
      <c r="B36" s="526" t="s">
        <v>44</v>
      </c>
      <c r="C36" s="557"/>
      <c r="D36" s="454">
        <v>2.1430000000000001E-2</v>
      </c>
      <c r="E36" s="418">
        <v>50</v>
      </c>
      <c r="F36" s="427" t="s">
        <v>574</v>
      </c>
    </row>
    <row r="37" spans="1:6" s="12" customFormat="1" ht="18" customHeight="1" x14ac:dyDescent="0.15">
      <c r="A37" s="401"/>
      <c r="B37" s="526"/>
      <c r="C37" s="557"/>
      <c r="D37" s="454"/>
      <c r="E37" s="418"/>
      <c r="F37" s="427"/>
    </row>
    <row r="38" spans="1:6" s="12" customFormat="1" ht="34.25" customHeight="1" x14ac:dyDescent="0.15">
      <c r="A38" s="401"/>
      <c r="B38" s="526"/>
      <c r="C38" s="557"/>
      <c r="D38" s="455"/>
      <c r="E38" s="418"/>
      <c r="F38" s="427"/>
    </row>
    <row r="39" spans="1:6" s="12" customFormat="1" ht="18" customHeight="1" x14ac:dyDescent="0.15">
      <c r="A39" s="401"/>
      <c r="B39" s="526" t="s">
        <v>47</v>
      </c>
      <c r="C39" s="557"/>
      <c r="D39" s="453">
        <v>2.1430000000000001E-2</v>
      </c>
      <c r="E39" s="418">
        <v>50</v>
      </c>
      <c r="F39" s="427" t="s">
        <v>575</v>
      </c>
    </row>
    <row r="40" spans="1:6" s="12" customFormat="1" ht="18" customHeight="1" x14ac:dyDescent="0.15">
      <c r="A40" s="401"/>
      <c r="B40" s="526"/>
      <c r="C40" s="557"/>
      <c r="D40" s="454"/>
      <c r="E40" s="418"/>
      <c r="F40" s="427"/>
    </row>
    <row r="41" spans="1:6" s="12" customFormat="1" ht="18" customHeight="1" thickBot="1" x14ac:dyDescent="0.2">
      <c r="A41" s="504"/>
      <c r="B41" s="416"/>
      <c r="C41" s="558"/>
      <c r="D41" s="459"/>
      <c r="E41" s="449"/>
      <c r="F41" s="432"/>
    </row>
    <row r="42" spans="1:6" s="12" customFormat="1" ht="18" customHeight="1" x14ac:dyDescent="0.15">
      <c r="A42" s="468" t="s">
        <v>50</v>
      </c>
      <c r="B42" s="525" t="s">
        <v>51</v>
      </c>
      <c r="C42" s="556">
        <f>SUM(D42:D50)</f>
        <v>9.9989999999999996E-2</v>
      </c>
      <c r="D42" s="458">
        <v>3.3329999999999999E-2</v>
      </c>
      <c r="E42" s="452">
        <v>50</v>
      </c>
      <c r="F42" s="437" t="s">
        <v>576</v>
      </c>
    </row>
    <row r="43" spans="1:6" s="12" customFormat="1" ht="18" customHeight="1" x14ac:dyDescent="0.15">
      <c r="A43" s="401"/>
      <c r="B43" s="526"/>
      <c r="C43" s="557"/>
      <c r="D43" s="454"/>
      <c r="E43" s="418"/>
      <c r="F43" s="427"/>
    </row>
    <row r="44" spans="1:6" s="12" customFormat="1" ht="18" customHeight="1" x14ac:dyDescent="0.15">
      <c r="A44" s="401"/>
      <c r="B44" s="526"/>
      <c r="C44" s="557"/>
      <c r="D44" s="455"/>
      <c r="E44" s="418"/>
      <c r="F44" s="427"/>
    </row>
    <row r="45" spans="1:6" s="12" customFormat="1" ht="18" customHeight="1" x14ac:dyDescent="0.15">
      <c r="A45" s="401"/>
      <c r="B45" s="526" t="s">
        <v>55</v>
      </c>
      <c r="C45" s="557"/>
      <c r="D45" s="453">
        <v>3.3329999999999999E-2</v>
      </c>
      <c r="E45" s="418">
        <v>100</v>
      </c>
      <c r="F45" s="427" t="s">
        <v>577</v>
      </c>
    </row>
    <row r="46" spans="1:6" s="12" customFormat="1" ht="18" customHeight="1" x14ac:dyDescent="0.15">
      <c r="A46" s="401"/>
      <c r="B46" s="526"/>
      <c r="C46" s="557"/>
      <c r="D46" s="454"/>
      <c r="E46" s="418"/>
      <c r="F46" s="427"/>
    </row>
    <row r="47" spans="1:6" s="12" customFormat="1" ht="18" customHeight="1" x14ac:dyDescent="0.15">
      <c r="A47" s="401"/>
      <c r="B47" s="526"/>
      <c r="C47" s="557"/>
      <c r="D47" s="455"/>
      <c r="E47" s="418"/>
      <c r="F47" s="427"/>
    </row>
    <row r="48" spans="1:6" s="12" customFormat="1" ht="18" customHeight="1" x14ac:dyDescent="0.15">
      <c r="A48" s="401"/>
      <c r="B48" s="526" t="s">
        <v>60</v>
      </c>
      <c r="C48" s="557"/>
      <c r="D48" s="453">
        <v>3.3329999999999999E-2</v>
      </c>
      <c r="E48" s="501">
        <v>50</v>
      </c>
      <c r="F48" s="427" t="s">
        <v>578</v>
      </c>
    </row>
    <row r="49" spans="1:6" s="12" customFormat="1" ht="18" customHeight="1" x14ac:dyDescent="0.15">
      <c r="A49" s="401"/>
      <c r="B49" s="526"/>
      <c r="C49" s="557"/>
      <c r="D49" s="454"/>
      <c r="E49" s="501"/>
      <c r="F49" s="427"/>
    </row>
    <row r="50" spans="1:6" s="12" customFormat="1" ht="18" customHeight="1" thickBot="1" x14ac:dyDescent="0.2">
      <c r="A50" s="504"/>
      <c r="B50" s="416"/>
      <c r="C50" s="558"/>
      <c r="D50" s="459"/>
      <c r="E50" s="553"/>
      <c r="F50" s="432"/>
    </row>
    <row r="51" spans="1:6" s="12" customFormat="1" ht="18" customHeight="1" x14ac:dyDescent="0.15">
      <c r="A51" s="468" t="s">
        <v>65</v>
      </c>
      <c r="B51" s="525" t="s">
        <v>66</v>
      </c>
      <c r="C51" s="556">
        <f>SUM(D51:D62)</f>
        <v>0.1</v>
      </c>
      <c r="D51" s="458">
        <v>2.5000000000000001E-2</v>
      </c>
      <c r="E51" s="452">
        <v>0</v>
      </c>
      <c r="F51" s="437" t="s">
        <v>579</v>
      </c>
    </row>
    <row r="52" spans="1:6" s="12" customFormat="1" ht="18" customHeight="1" x14ac:dyDescent="0.15">
      <c r="A52" s="401"/>
      <c r="B52" s="526"/>
      <c r="C52" s="557"/>
      <c r="D52" s="454"/>
      <c r="E52" s="418"/>
      <c r="F52" s="427"/>
    </row>
    <row r="53" spans="1:6" s="12" customFormat="1" ht="18" customHeight="1" x14ac:dyDescent="0.15">
      <c r="A53" s="401"/>
      <c r="B53" s="526"/>
      <c r="C53" s="557"/>
      <c r="D53" s="455"/>
      <c r="E53" s="418"/>
      <c r="F53" s="427"/>
    </row>
    <row r="54" spans="1:6" s="12" customFormat="1" ht="18" customHeight="1" x14ac:dyDescent="0.15">
      <c r="A54" s="401"/>
      <c r="B54" s="526" t="s">
        <v>69</v>
      </c>
      <c r="C54" s="557"/>
      <c r="D54" s="453">
        <v>2.5000000000000001E-2</v>
      </c>
      <c r="E54" s="418">
        <v>0</v>
      </c>
      <c r="F54" s="487" t="s">
        <v>141</v>
      </c>
    </row>
    <row r="55" spans="1:6" s="12" customFormat="1" ht="18" customHeight="1" x14ac:dyDescent="0.15">
      <c r="A55" s="401"/>
      <c r="B55" s="526"/>
      <c r="C55" s="557"/>
      <c r="D55" s="454"/>
      <c r="E55" s="418"/>
      <c r="F55" s="487"/>
    </row>
    <row r="56" spans="1:6" s="12" customFormat="1" ht="18" customHeight="1" x14ac:dyDescent="0.15">
      <c r="A56" s="401"/>
      <c r="B56" s="526"/>
      <c r="C56" s="557"/>
      <c r="D56" s="455"/>
      <c r="E56" s="418"/>
      <c r="F56" s="487"/>
    </row>
    <row r="57" spans="1:6" s="12" customFormat="1" ht="18" customHeight="1" x14ac:dyDescent="0.15">
      <c r="A57" s="401"/>
      <c r="B57" s="526" t="s">
        <v>71</v>
      </c>
      <c r="C57" s="557"/>
      <c r="D57" s="453">
        <v>2.5000000000000001E-2</v>
      </c>
      <c r="E57" s="418">
        <v>0</v>
      </c>
      <c r="F57" s="487" t="s">
        <v>580</v>
      </c>
    </row>
    <row r="58" spans="1:6" s="12" customFormat="1" ht="18" customHeight="1" x14ac:dyDescent="0.15">
      <c r="A58" s="401"/>
      <c r="B58" s="526"/>
      <c r="C58" s="557"/>
      <c r="D58" s="454"/>
      <c r="E58" s="418"/>
      <c r="F58" s="487"/>
    </row>
    <row r="59" spans="1:6" s="12" customFormat="1" ht="18" customHeight="1" x14ac:dyDescent="0.15">
      <c r="A59" s="401"/>
      <c r="B59" s="526"/>
      <c r="C59" s="557"/>
      <c r="D59" s="455"/>
      <c r="E59" s="418"/>
      <c r="F59" s="487"/>
    </row>
    <row r="60" spans="1:6" s="12" customFormat="1" ht="18" customHeight="1" x14ac:dyDescent="0.15">
      <c r="A60" s="401"/>
      <c r="B60" s="526" t="s">
        <v>75</v>
      </c>
      <c r="C60" s="557"/>
      <c r="D60" s="453">
        <v>2.5000000000000001E-2</v>
      </c>
      <c r="E60" s="418">
        <v>100</v>
      </c>
      <c r="F60" s="427" t="s">
        <v>581</v>
      </c>
    </row>
    <row r="61" spans="1:6" s="12" customFormat="1" ht="18" customHeight="1" x14ac:dyDescent="0.15">
      <c r="A61" s="401"/>
      <c r="B61" s="526"/>
      <c r="C61" s="557"/>
      <c r="D61" s="454"/>
      <c r="E61" s="418"/>
      <c r="F61" s="427"/>
    </row>
    <row r="62" spans="1:6" s="12" customFormat="1" ht="18" customHeight="1" thickBot="1" x14ac:dyDescent="0.2">
      <c r="A62" s="504"/>
      <c r="B62" s="416"/>
      <c r="C62" s="558"/>
      <c r="D62" s="459"/>
      <c r="E62" s="449"/>
      <c r="F62" s="432"/>
    </row>
    <row r="63" spans="1:6" s="12" customFormat="1" ht="56" customHeight="1" x14ac:dyDescent="0.15">
      <c r="A63" s="468" t="s">
        <v>77</v>
      </c>
      <c r="B63" s="525" t="s">
        <v>78</v>
      </c>
      <c r="C63" s="556">
        <f>SUM(D63:D74)</f>
        <v>0.05</v>
      </c>
      <c r="D63" s="458">
        <v>1.2500000000000001E-2</v>
      </c>
      <c r="E63" s="452">
        <v>50</v>
      </c>
      <c r="F63" s="437" t="s">
        <v>582</v>
      </c>
    </row>
    <row r="64" spans="1:6" s="12" customFormat="1" ht="56" customHeight="1" x14ac:dyDescent="0.15">
      <c r="A64" s="401"/>
      <c r="B64" s="526"/>
      <c r="C64" s="557"/>
      <c r="D64" s="454"/>
      <c r="E64" s="418"/>
      <c r="F64" s="427"/>
    </row>
    <row r="65" spans="1:6" s="12" customFormat="1" ht="56" customHeight="1" x14ac:dyDescent="0.15">
      <c r="A65" s="401"/>
      <c r="B65" s="526"/>
      <c r="C65" s="557"/>
      <c r="D65" s="455"/>
      <c r="E65" s="418"/>
      <c r="F65" s="427"/>
    </row>
    <row r="66" spans="1:6" s="12" customFormat="1" ht="54" customHeight="1" x14ac:dyDescent="0.15">
      <c r="A66" s="401"/>
      <c r="B66" s="526" t="s">
        <v>81</v>
      </c>
      <c r="C66" s="557"/>
      <c r="D66" s="453">
        <v>1.2500000000000001E-2</v>
      </c>
      <c r="E66" s="418">
        <v>50</v>
      </c>
      <c r="F66" s="427" t="s">
        <v>583</v>
      </c>
    </row>
    <row r="67" spans="1:6" s="12" customFormat="1" ht="54" customHeight="1" x14ac:dyDescent="0.15">
      <c r="A67" s="401"/>
      <c r="B67" s="526"/>
      <c r="C67" s="557"/>
      <c r="D67" s="454"/>
      <c r="E67" s="418"/>
      <c r="F67" s="427"/>
    </row>
    <row r="68" spans="1:6" s="12" customFormat="1" ht="54" customHeight="1" x14ac:dyDescent="0.15">
      <c r="A68" s="401"/>
      <c r="B68" s="526"/>
      <c r="C68" s="557"/>
      <c r="D68" s="455"/>
      <c r="E68" s="418"/>
      <c r="F68" s="427"/>
    </row>
    <row r="69" spans="1:6" s="12" customFormat="1" ht="22.25" customHeight="1" x14ac:dyDescent="0.15">
      <c r="A69" s="401"/>
      <c r="B69" s="526" t="s">
        <v>85</v>
      </c>
      <c r="C69" s="557"/>
      <c r="D69" s="453">
        <v>1.2500000000000001E-2</v>
      </c>
      <c r="E69" s="418">
        <v>100</v>
      </c>
      <c r="F69" s="427" t="s">
        <v>584</v>
      </c>
    </row>
    <row r="70" spans="1:6" s="12" customFormat="1" ht="22.25" customHeight="1" x14ac:dyDescent="0.15">
      <c r="A70" s="401"/>
      <c r="B70" s="526"/>
      <c r="C70" s="557"/>
      <c r="D70" s="454"/>
      <c r="E70" s="418"/>
      <c r="F70" s="427"/>
    </row>
    <row r="71" spans="1:6" s="12" customFormat="1" ht="22.25" customHeight="1" x14ac:dyDescent="0.15">
      <c r="A71" s="401"/>
      <c r="B71" s="526"/>
      <c r="C71" s="557"/>
      <c r="D71" s="455"/>
      <c r="E71" s="418"/>
      <c r="F71" s="427"/>
    </row>
    <row r="72" spans="1:6" s="12" customFormat="1" ht="24.5" customHeight="1" x14ac:dyDescent="0.15">
      <c r="A72" s="401"/>
      <c r="B72" s="526" t="s">
        <v>88</v>
      </c>
      <c r="C72" s="557"/>
      <c r="D72" s="453">
        <v>1.2500000000000001E-2</v>
      </c>
      <c r="E72" s="418">
        <v>50</v>
      </c>
      <c r="F72" s="427" t="s">
        <v>585</v>
      </c>
    </row>
    <row r="73" spans="1:6" s="12" customFormat="1" ht="24.5" customHeight="1" x14ac:dyDescent="0.15">
      <c r="A73" s="401"/>
      <c r="B73" s="526"/>
      <c r="C73" s="557"/>
      <c r="D73" s="454"/>
      <c r="E73" s="418"/>
      <c r="F73" s="427"/>
    </row>
    <row r="74" spans="1:6" s="12" customFormat="1" ht="24.5" customHeight="1" thickBot="1" x14ac:dyDescent="0.2">
      <c r="A74" s="504"/>
      <c r="B74" s="416"/>
      <c r="C74" s="558"/>
      <c r="D74" s="459"/>
      <c r="E74" s="449"/>
      <c r="F74" s="432"/>
    </row>
    <row r="75" spans="1:6" s="12" customFormat="1" ht="18.75" customHeight="1" x14ac:dyDescent="0.15">
      <c r="A75" s="468" t="s">
        <v>90</v>
      </c>
      <c r="B75" s="525" t="s">
        <v>91</v>
      </c>
      <c r="C75" s="560">
        <f>SUM(D75:D80)</f>
        <v>0.1</v>
      </c>
      <c r="D75" s="458">
        <v>0.05</v>
      </c>
      <c r="E75" s="452">
        <v>50</v>
      </c>
      <c r="F75" s="437" t="s">
        <v>586</v>
      </c>
    </row>
    <row r="76" spans="1:6" s="12" customFormat="1" ht="18.75" customHeight="1" x14ac:dyDescent="0.15">
      <c r="A76" s="401"/>
      <c r="B76" s="526"/>
      <c r="C76" s="561"/>
      <c r="D76" s="454"/>
      <c r="E76" s="418"/>
      <c r="F76" s="427"/>
    </row>
    <row r="77" spans="1:6" s="12" customFormat="1" ht="18.75" customHeight="1" x14ac:dyDescent="0.15">
      <c r="A77" s="401"/>
      <c r="B77" s="526"/>
      <c r="C77" s="561"/>
      <c r="D77" s="455"/>
      <c r="E77" s="418"/>
      <c r="F77" s="427"/>
    </row>
    <row r="78" spans="1:6" s="12" customFormat="1" ht="18" customHeight="1" x14ac:dyDescent="0.15">
      <c r="A78" s="401"/>
      <c r="B78" s="526" t="s">
        <v>94</v>
      </c>
      <c r="C78" s="561"/>
      <c r="D78" s="453">
        <v>0.05</v>
      </c>
      <c r="E78" s="418">
        <v>100</v>
      </c>
      <c r="F78" s="427" t="s">
        <v>587</v>
      </c>
    </row>
    <row r="79" spans="1:6" s="12" customFormat="1" ht="18" customHeight="1" x14ac:dyDescent="0.15">
      <c r="A79" s="401"/>
      <c r="B79" s="526"/>
      <c r="C79" s="561"/>
      <c r="D79" s="454"/>
      <c r="E79" s="418"/>
      <c r="F79" s="427"/>
    </row>
    <row r="80" spans="1:6" s="12" customFormat="1" ht="18" customHeight="1" thickBot="1" x14ac:dyDescent="0.2">
      <c r="A80" s="504"/>
      <c r="B80" s="416"/>
      <c r="C80" s="562"/>
      <c r="D80" s="459"/>
      <c r="E80" s="449"/>
      <c r="F80" s="432"/>
    </row>
    <row r="81" spans="1:6" s="12" customFormat="1" ht="18" customHeight="1" x14ac:dyDescent="0.15">
      <c r="A81" s="468" t="s">
        <v>97</v>
      </c>
      <c r="B81" s="525" t="s">
        <v>98</v>
      </c>
      <c r="C81" s="560">
        <f>SUM(D81:D89)</f>
        <v>0.1</v>
      </c>
      <c r="D81" s="454">
        <v>0.04</v>
      </c>
      <c r="E81" s="452">
        <v>100</v>
      </c>
      <c r="F81" s="437" t="s">
        <v>588</v>
      </c>
    </row>
    <row r="82" spans="1:6" s="12" customFormat="1" ht="18" customHeight="1" x14ac:dyDescent="0.15">
      <c r="A82" s="401"/>
      <c r="B82" s="526"/>
      <c r="C82" s="561"/>
      <c r="D82" s="454"/>
      <c r="E82" s="418"/>
      <c r="F82" s="427"/>
    </row>
    <row r="83" spans="1:6" s="12" customFormat="1" ht="18" customHeight="1" x14ac:dyDescent="0.15">
      <c r="A83" s="401"/>
      <c r="B83" s="526"/>
      <c r="C83" s="561"/>
      <c r="D83" s="455"/>
      <c r="E83" s="418"/>
      <c r="F83" s="427"/>
    </row>
    <row r="84" spans="1:6" s="12" customFormat="1" ht="18" customHeight="1" x14ac:dyDescent="0.15">
      <c r="A84" s="401"/>
      <c r="B84" s="526" t="s">
        <v>101</v>
      </c>
      <c r="C84" s="561"/>
      <c r="D84" s="453">
        <v>0.04</v>
      </c>
      <c r="E84" s="418">
        <v>100</v>
      </c>
      <c r="F84" s="427" t="s">
        <v>589</v>
      </c>
    </row>
    <row r="85" spans="1:6" s="12" customFormat="1" ht="18" customHeight="1" x14ac:dyDescent="0.15">
      <c r="A85" s="401"/>
      <c r="B85" s="526"/>
      <c r="C85" s="561"/>
      <c r="D85" s="454"/>
      <c r="E85" s="418"/>
      <c r="F85" s="427"/>
    </row>
    <row r="86" spans="1:6" s="12" customFormat="1" ht="18" customHeight="1" x14ac:dyDescent="0.15">
      <c r="A86" s="401"/>
      <c r="B86" s="526"/>
      <c r="C86" s="561"/>
      <c r="D86" s="455"/>
      <c r="E86" s="418"/>
      <c r="F86" s="427"/>
    </row>
    <row r="87" spans="1:6" s="12" customFormat="1" ht="18" customHeight="1" x14ac:dyDescent="0.15">
      <c r="A87" s="401"/>
      <c r="B87" s="526" t="s">
        <v>103</v>
      </c>
      <c r="C87" s="561"/>
      <c r="D87" s="453">
        <v>0.02</v>
      </c>
      <c r="E87" s="418">
        <v>50</v>
      </c>
      <c r="F87" s="427" t="s">
        <v>590</v>
      </c>
    </row>
    <row r="88" spans="1:6" s="12" customFormat="1" ht="18" customHeight="1" x14ac:dyDescent="0.15">
      <c r="A88" s="401"/>
      <c r="B88" s="526"/>
      <c r="C88" s="561"/>
      <c r="D88" s="454"/>
      <c r="E88" s="418"/>
      <c r="F88" s="427"/>
    </row>
    <row r="89" spans="1:6" s="12" customFormat="1" ht="18" customHeight="1" thickBot="1" x14ac:dyDescent="0.2">
      <c r="A89" s="504"/>
      <c r="B89" s="416"/>
      <c r="C89" s="562"/>
      <c r="D89" s="459"/>
      <c r="E89" s="449"/>
      <c r="F89" s="432"/>
    </row>
    <row r="90" spans="1:6" s="12" customFormat="1" ht="18" customHeight="1" x14ac:dyDescent="0.15">
      <c r="A90" s="468" t="s">
        <v>105</v>
      </c>
      <c r="B90" s="525" t="s">
        <v>175</v>
      </c>
      <c r="C90" s="556">
        <f>SUM(D90:D101)</f>
        <v>0.1</v>
      </c>
      <c r="D90" s="454">
        <v>2.5000000000000001E-2</v>
      </c>
      <c r="E90" s="452">
        <v>50</v>
      </c>
      <c r="F90" s="437" t="s">
        <v>591</v>
      </c>
    </row>
    <row r="91" spans="1:6" s="12" customFormat="1" ht="18" customHeight="1" x14ac:dyDescent="0.15">
      <c r="A91" s="401"/>
      <c r="B91" s="526"/>
      <c r="C91" s="557"/>
      <c r="D91" s="454"/>
      <c r="E91" s="418"/>
      <c r="F91" s="427"/>
    </row>
    <row r="92" spans="1:6" s="12" customFormat="1" ht="18" customHeight="1" x14ac:dyDescent="0.15">
      <c r="A92" s="401"/>
      <c r="B92" s="526"/>
      <c r="C92" s="557"/>
      <c r="D92" s="455"/>
      <c r="E92" s="418"/>
      <c r="F92" s="427"/>
    </row>
    <row r="93" spans="1:6" s="12" customFormat="1" ht="18" customHeight="1" x14ac:dyDescent="0.15">
      <c r="A93" s="401"/>
      <c r="B93" s="526" t="s">
        <v>110</v>
      </c>
      <c r="C93" s="557"/>
      <c r="D93" s="453">
        <v>2.5000000000000001E-2</v>
      </c>
      <c r="E93" s="418">
        <v>100</v>
      </c>
      <c r="F93" s="427" t="s">
        <v>592</v>
      </c>
    </row>
    <row r="94" spans="1:6" s="12" customFormat="1" ht="18" customHeight="1" x14ac:dyDescent="0.15">
      <c r="A94" s="401"/>
      <c r="B94" s="526"/>
      <c r="C94" s="557"/>
      <c r="D94" s="454"/>
      <c r="E94" s="418"/>
      <c r="F94" s="427"/>
    </row>
    <row r="95" spans="1:6" s="12" customFormat="1" ht="18" customHeight="1" x14ac:dyDescent="0.15">
      <c r="A95" s="401"/>
      <c r="B95" s="526"/>
      <c r="C95" s="557"/>
      <c r="D95" s="455"/>
      <c r="E95" s="418"/>
      <c r="F95" s="427"/>
    </row>
    <row r="96" spans="1:6" s="12" customFormat="1" ht="18" customHeight="1" x14ac:dyDescent="0.15">
      <c r="A96" s="401"/>
      <c r="B96" s="526" t="s">
        <v>112</v>
      </c>
      <c r="C96" s="557"/>
      <c r="D96" s="453">
        <v>2.5000000000000001E-2</v>
      </c>
      <c r="E96" s="418">
        <v>50</v>
      </c>
      <c r="F96" s="427" t="s">
        <v>593</v>
      </c>
    </row>
    <row r="97" spans="1:6" s="12" customFormat="1" ht="18" customHeight="1" x14ac:dyDescent="0.15">
      <c r="A97" s="401"/>
      <c r="B97" s="526"/>
      <c r="C97" s="557"/>
      <c r="D97" s="454"/>
      <c r="E97" s="418"/>
      <c r="F97" s="427"/>
    </row>
    <row r="98" spans="1:6" s="12" customFormat="1" ht="18" customHeight="1" x14ac:dyDescent="0.15">
      <c r="A98" s="401"/>
      <c r="B98" s="526"/>
      <c r="C98" s="557"/>
      <c r="D98" s="455"/>
      <c r="E98" s="418"/>
      <c r="F98" s="427"/>
    </row>
    <row r="99" spans="1:6" s="12" customFormat="1" ht="18" customHeight="1" x14ac:dyDescent="0.15">
      <c r="A99" s="401"/>
      <c r="B99" s="526" t="s">
        <v>114</v>
      </c>
      <c r="C99" s="557"/>
      <c r="D99" s="453">
        <v>2.5000000000000001E-2</v>
      </c>
      <c r="E99" s="418">
        <v>0</v>
      </c>
      <c r="F99" s="487" t="s">
        <v>580</v>
      </c>
    </row>
    <row r="100" spans="1:6" s="12" customFormat="1" ht="18" customHeight="1" x14ac:dyDescent="0.15">
      <c r="A100" s="401"/>
      <c r="B100" s="526"/>
      <c r="C100" s="557"/>
      <c r="D100" s="454"/>
      <c r="E100" s="418"/>
      <c r="F100" s="487"/>
    </row>
    <row r="101" spans="1:6" s="12" customFormat="1" ht="18" customHeight="1" thickBot="1" x14ac:dyDescent="0.2">
      <c r="A101" s="504"/>
      <c r="B101" s="416"/>
      <c r="C101" s="558"/>
      <c r="D101" s="459"/>
      <c r="E101" s="449"/>
      <c r="F101" s="559"/>
    </row>
    <row r="102" spans="1:6" s="12" customFormat="1" ht="18" customHeight="1" x14ac:dyDescent="0.15">
      <c r="A102" s="468" t="s">
        <v>118</v>
      </c>
      <c r="B102" s="525" t="s">
        <v>119</v>
      </c>
      <c r="C102" s="556">
        <f>SUM(D102:D107)</f>
        <v>0.15000000000000002</v>
      </c>
      <c r="D102" s="454">
        <v>0.05</v>
      </c>
      <c r="E102" s="530">
        <v>50</v>
      </c>
      <c r="F102" s="437" t="s">
        <v>594</v>
      </c>
    </row>
    <row r="103" spans="1:6" s="12" customFormat="1" ht="18" customHeight="1" x14ac:dyDescent="0.15">
      <c r="A103" s="401"/>
      <c r="B103" s="526"/>
      <c r="C103" s="557"/>
      <c r="D103" s="454"/>
      <c r="E103" s="501"/>
      <c r="F103" s="427"/>
    </row>
    <row r="104" spans="1:6" s="12" customFormat="1" ht="18" customHeight="1" x14ac:dyDescent="0.15">
      <c r="A104" s="401"/>
      <c r="B104" s="526"/>
      <c r="C104" s="557"/>
      <c r="D104" s="455"/>
      <c r="E104" s="501"/>
      <c r="F104" s="427"/>
    </row>
    <row r="105" spans="1:6" s="12" customFormat="1" ht="18" customHeight="1" x14ac:dyDescent="0.15">
      <c r="A105" s="401"/>
      <c r="B105" s="526" t="s">
        <v>123</v>
      </c>
      <c r="C105" s="557"/>
      <c r="D105" s="453">
        <v>0.1</v>
      </c>
      <c r="E105" s="501">
        <v>100</v>
      </c>
      <c r="F105" s="427" t="s">
        <v>595</v>
      </c>
    </row>
    <row r="106" spans="1:6" s="12" customFormat="1" ht="18" customHeight="1" x14ac:dyDescent="0.15">
      <c r="A106" s="401"/>
      <c r="B106" s="526"/>
      <c r="C106" s="557"/>
      <c r="D106" s="454"/>
      <c r="E106" s="501"/>
      <c r="F106" s="427"/>
    </row>
    <row r="107" spans="1:6" s="12" customFormat="1" ht="18" customHeight="1" thickBot="1" x14ac:dyDescent="0.2">
      <c r="A107" s="504"/>
      <c r="B107" s="416"/>
      <c r="C107" s="558"/>
      <c r="D107" s="459"/>
      <c r="E107" s="553"/>
      <c r="F107" s="432"/>
    </row>
    <row r="108" spans="1:6" s="12" customFormat="1" ht="18" customHeight="1" x14ac:dyDescent="0.15">
      <c r="A108" s="468" t="s">
        <v>127</v>
      </c>
      <c r="B108" s="525" t="s">
        <v>128</v>
      </c>
      <c r="C108" s="554">
        <f>SUM(D108:D113)</f>
        <v>0.05</v>
      </c>
      <c r="D108" s="465">
        <v>2.5000000000000001E-2</v>
      </c>
      <c r="E108" s="452">
        <v>100</v>
      </c>
      <c r="F108" s="437" t="s">
        <v>596</v>
      </c>
    </row>
    <row r="109" spans="1:6" s="12" customFormat="1" ht="18" customHeight="1" x14ac:dyDescent="0.15">
      <c r="A109" s="401"/>
      <c r="B109" s="526"/>
      <c r="C109" s="555"/>
      <c r="D109" s="465"/>
      <c r="E109" s="418"/>
      <c r="F109" s="427"/>
    </row>
    <row r="110" spans="1:6" s="12" customFormat="1" ht="18" customHeight="1" x14ac:dyDescent="0.15">
      <c r="A110" s="401"/>
      <c r="B110" s="526"/>
      <c r="C110" s="555"/>
      <c r="D110" s="465"/>
      <c r="E110" s="418"/>
      <c r="F110" s="427"/>
    </row>
    <row r="111" spans="1:6" s="12" customFormat="1" ht="18" customHeight="1" x14ac:dyDescent="0.15">
      <c r="A111" s="401"/>
      <c r="B111" s="526" t="s">
        <v>130</v>
      </c>
      <c r="C111" s="555"/>
      <c r="D111" s="453">
        <v>2.5000000000000001E-2</v>
      </c>
      <c r="E111" s="501">
        <v>50</v>
      </c>
      <c r="F111" s="427" t="s">
        <v>597</v>
      </c>
    </row>
    <row r="112" spans="1:6" s="12" customFormat="1" ht="18" customHeight="1" x14ac:dyDescent="0.15">
      <c r="A112" s="401"/>
      <c r="B112" s="526"/>
      <c r="C112" s="555"/>
      <c r="D112" s="454"/>
      <c r="E112" s="501"/>
      <c r="F112" s="427"/>
    </row>
    <row r="113" spans="1:9" s="12" customFormat="1" ht="18" customHeight="1" thickBot="1" x14ac:dyDescent="0.2">
      <c r="A113" s="402"/>
      <c r="B113" s="531"/>
      <c r="C113" s="535"/>
      <c r="D113" s="459"/>
      <c r="E113" s="502"/>
      <c r="F113" s="435"/>
    </row>
    <row r="114" spans="1:9" ht="14.25" customHeight="1" thickBot="1" x14ac:dyDescent="0.2">
      <c r="A114" s="233"/>
      <c r="B114" s="80"/>
      <c r="C114" s="176"/>
      <c r="D114" s="263"/>
      <c r="E114" s="87"/>
      <c r="F114" s="88"/>
    </row>
    <row r="115" spans="1:9" ht="16" thickBot="1" x14ac:dyDescent="0.2">
      <c r="A115" s="112"/>
      <c r="B115" s="242" t="s">
        <v>134</v>
      </c>
      <c r="C115" s="176">
        <f>SUM(C6:C113)</f>
        <v>1</v>
      </c>
      <c r="D115" s="220">
        <f>SUM(D6:D113)</f>
        <v>1.0000000000000004</v>
      </c>
      <c r="E115" s="186">
        <f>ROUND(SUMPRODUCT($D$6:$D$113,E$6:E$113),2)</f>
        <v>57.54</v>
      </c>
      <c r="F115" s="90"/>
    </row>
    <row r="116" spans="1:9" x14ac:dyDescent="0.15">
      <c r="A116" s="234"/>
      <c r="B116" s="69"/>
      <c r="C116" s="71"/>
      <c r="D116" s="111"/>
      <c r="E116" s="89"/>
      <c r="F116" s="90"/>
    </row>
    <row r="117" spans="1:9" x14ac:dyDescent="0.15">
      <c r="A117" s="234"/>
      <c r="B117" s="69"/>
      <c r="C117" s="71"/>
      <c r="D117" s="111"/>
      <c r="E117" s="89"/>
      <c r="F117" s="90"/>
    </row>
    <row r="118" spans="1:9" x14ac:dyDescent="0.15">
      <c r="A118" s="234"/>
      <c r="B118" s="69"/>
      <c r="C118" s="71"/>
      <c r="D118" s="111"/>
      <c r="E118" s="89"/>
      <c r="F118" s="90"/>
    </row>
    <row r="119" spans="1:9" x14ac:dyDescent="0.15">
      <c r="A119" s="235"/>
      <c r="B119" s="69"/>
      <c r="C119" s="72"/>
      <c r="D119" s="114"/>
      <c r="E119" s="89"/>
      <c r="F119" s="90"/>
    </row>
    <row r="120" spans="1:9" x14ac:dyDescent="0.15">
      <c r="A120" s="235"/>
      <c r="B120" s="69"/>
      <c r="C120" s="72"/>
      <c r="D120" s="114"/>
      <c r="E120" s="89"/>
      <c r="F120" s="90"/>
    </row>
    <row r="121" spans="1:9" ht="15" thickBot="1" x14ac:dyDescent="0.2">
      <c r="A121" s="236"/>
      <c r="B121" s="69"/>
      <c r="C121" s="154"/>
      <c r="D121" s="155"/>
      <c r="E121" s="156"/>
      <c r="F121" s="90"/>
    </row>
    <row r="122" spans="1:9" ht="16" thickBot="1" x14ac:dyDescent="0.2">
      <c r="A122" s="140" t="s">
        <v>135</v>
      </c>
      <c r="B122" s="163"/>
      <c r="C122" s="142"/>
      <c r="D122" s="210"/>
      <c r="E122" s="152" t="s">
        <v>1</v>
      </c>
      <c r="F122" s="230" t="s">
        <v>2</v>
      </c>
    </row>
    <row r="123" spans="1:9" x14ac:dyDescent="0.15">
      <c r="A123" s="138" t="s">
        <v>14</v>
      </c>
      <c r="B123" s="83"/>
      <c r="C123" s="127"/>
      <c r="D123" s="229"/>
      <c r="E123" s="153">
        <f>SUMPRODUCT($D$6:$D$20,E6:E20)</f>
        <v>0</v>
      </c>
      <c r="F123" s="90"/>
      <c r="G123" s="41"/>
      <c r="I123" s="41"/>
    </row>
    <row r="124" spans="1:9" x14ac:dyDescent="0.15">
      <c r="A124" s="133" t="s">
        <v>29</v>
      </c>
      <c r="B124" s="117"/>
      <c r="C124" s="131"/>
      <c r="D124" s="215"/>
      <c r="E124" s="93">
        <f>SUMPRODUCT($D$21:$D$41,E21:E41)</f>
        <v>7.5005000000000015</v>
      </c>
      <c r="F124" s="90"/>
      <c r="G124" s="41"/>
      <c r="I124" s="41"/>
    </row>
    <row r="125" spans="1:9" x14ac:dyDescent="0.15">
      <c r="A125" s="133" t="s">
        <v>50</v>
      </c>
      <c r="B125" s="117"/>
      <c r="C125" s="131"/>
      <c r="D125" s="215"/>
      <c r="E125" s="93">
        <f>SUMPRODUCT($D$42:$D$50,E42:E50)</f>
        <v>6.6659999999999995</v>
      </c>
      <c r="F125" s="90"/>
      <c r="G125" s="41"/>
      <c r="I125" s="41"/>
    </row>
    <row r="126" spans="1:9" x14ac:dyDescent="0.15">
      <c r="A126" s="133" t="s">
        <v>65</v>
      </c>
      <c r="B126" s="117"/>
      <c r="C126" s="131"/>
      <c r="D126" s="215"/>
      <c r="E126" s="93">
        <f>SUMPRODUCT($D$51:$D$62,E51:E62)</f>
        <v>2.5</v>
      </c>
      <c r="F126" s="90"/>
      <c r="G126" s="41"/>
      <c r="I126" s="41"/>
    </row>
    <row r="127" spans="1:9" x14ac:dyDescent="0.15">
      <c r="A127" s="133" t="s">
        <v>137</v>
      </c>
      <c r="B127" s="117"/>
      <c r="C127" s="131"/>
      <c r="D127" s="215"/>
      <c r="E127" s="93">
        <f>SUMPRODUCT($D$63:$D$74,E63:E74)</f>
        <v>3.125</v>
      </c>
      <c r="F127" s="90"/>
      <c r="G127" s="41"/>
      <c r="I127" s="41"/>
    </row>
    <row r="128" spans="1:9" x14ac:dyDescent="0.15">
      <c r="A128" s="133" t="s">
        <v>90</v>
      </c>
      <c r="B128" s="117"/>
      <c r="C128" s="131"/>
      <c r="D128" s="215"/>
      <c r="E128" s="93">
        <f>SUMPRODUCT($D$75:$D$80,E75:E80)</f>
        <v>7.5</v>
      </c>
      <c r="F128" s="90"/>
      <c r="G128" s="41"/>
      <c r="I128" s="41"/>
    </row>
    <row r="129" spans="1:9" x14ac:dyDescent="0.15">
      <c r="A129" s="133" t="s">
        <v>97</v>
      </c>
      <c r="B129" s="117"/>
      <c r="C129" s="131"/>
      <c r="D129" s="215"/>
      <c r="E129" s="93">
        <f>SUMPRODUCT($D$81:$D$89,E81:E89)</f>
        <v>9</v>
      </c>
      <c r="F129" s="90"/>
      <c r="G129" s="41"/>
      <c r="I129" s="41"/>
    </row>
    <row r="130" spans="1:9" x14ac:dyDescent="0.15">
      <c r="A130" s="133" t="s">
        <v>105</v>
      </c>
      <c r="B130" s="117"/>
      <c r="C130" s="131"/>
      <c r="D130" s="215"/>
      <c r="E130" s="93">
        <f>SUMPRODUCT($D$90:$D$101,E90:E101)</f>
        <v>5</v>
      </c>
      <c r="F130" s="90"/>
      <c r="G130" s="41"/>
      <c r="I130" s="41"/>
    </row>
    <row r="131" spans="1:9" x14ac:dyDescent="0.15">
      <c r="A131" s="133" t="s">
        <v>118</v>
      </c>
      <c r="B131" s="117"/>
      <c r="C131" s="131"/>
      <c r="D131" s="215"/>
      <c r="E131" s="93">
        <f>SUMPRODUCT($D$102:$D$107,E102:E107)</f>
        <v>12.5</v>
      </c>
      <c r="F131" s="90"/>
      <c r="G131" s="41"/>
      <c r="I131" s="41"/>
    </row>
    <row r="132" spans="1:9" ht="15" thickBot="1" x14ac:dyDescent="0.2">
      <c r="A132" s="116" t="s">
        <v>127</v>
      </c>
      <c r="B132" s="97"/>
      <c r="C132" s="174"/>
      <c r="D132" s="185"/>
      <c r="E132" s="94">
        <f>SUMPRODUCT($D$108:$D$113,E108:E113)</f>
        <v>3.75</v>
      </c>
      <c r="F132" s="101"/>
      <c r="G132" s="41"/>
      <c r="I132" s="41"/>
    </row>
    <row r="133" spans="1:9" x14ac:dyDescent="0.15">
      <c r="B133" s="21"/>
    </row>
    <row r="134" spans="1:9" x14ac:dyDescent="0.15">
      <c r="B134" s="21"/>
    </row>
    <row r="135" spans="1:9" x14ac:dyDescent="0.15">
      <c r="B135" s="21"/>
    </row>
    <row r="136" spans="1:9" x14ac:dyDescent="0.15">
      <c r="B136" s="21"/>
    </row>
    <row r="137" spans="1:9" x14ac:dyDescent="0.15">
      <c r="B137" s="21"/>
    </row>
    <row r="138" spans="1:9" x14ac:dyDescent="0.15">
      <c r="B138" s="21"/>
    </row>
    <row r="139" spans="1:9" x14ac:dyDescent="0.15">
      <c r="B139" s="21"/>
    </row>
    <row r="140" spans="1:9" x14ac:dyDescent="0.15">
      <c r="B140" s="21"/>
    </row>
    <row r="141" spans="1:9" x14ac:dyDescent="0.15">
      <c r="B141" s="21"/>
    </row>
    <row r="142" spans="1:9" x14ac:dyDescent="0.15">
      <c r="B142" s="21"/>
    </row>
    <row r="143" spans="1:9" x14ac:dyDescent="0.15">
      <c r="B143" s="21"/>
    </row>
    <row r="144" spans="1:9" x14ac:dyDescent="0.15">
      <c r="B144" s="21"/>
    </row>
    <row r="145" spans="2:2" x14ac:dyDescent="0.15">
      <c r="B145" s="21"/>
    </row>
    <row r="146" spans="2:2" x14ac:dyDescent="0.15">
      <c r="B146" s="21"/>
    </row>
    <row r="147" spans="2:2" x14ac:dyDescent="0.15">
      <c r="B147" s="21"/>
    </row>
    <row r="148" spans="2:2" x14ac:dyDescent="0.15">
      <c r="B148" s="21"/>
    </row>
    <row r="149" spans="2:2" x14ac:dyDescent="0.15">
      <c r="B149" s="21"/>
    </row>
    <row r="150" spans="2:2" x14ac:dyDescent="0.15">
      <c r="B150" s="21"/>
    </row>
    <row r="151" spans="2:2" x14ac:dyDescent="0.15">
      <c r="B151" s="21"/>
    </row>
    <row r="152" spans="2:2" x14ac:dyDescent="0.15">
      <c r="B152" s="21"/>
    </row>
    <row r="153" spans="2:2" x14ac:dyDescent="0.15">
      <c r="B153" s="21"/>
    </row>
    <row r="154" spans="2:2" x14ac:dyDescent="0.15">
      <c r="B154" s="21"/>
    </row>
    <row r="155" spans="2:2" x14ac:dyDescent="0.15">
      <c r="B155" s="21"/>
    </row>
    <row r="156" spans="2:2" x14ac:dyDescent="0.15">
      <c r="B156" s="21"/>
    </row>
    <row r="157" spans="2:2" x14ac:dyDescent="0.15">
      <c r="B157" s="21"/>
    </row>
    <row r="158" spans="2:2" x14ac:dyDescent="0.15">
      <c r="B158" s="21"/>
    </row>
  </sheetData>
  <sheetProtection algorithmName="SHA-512" hashValue="1uArBophGHp394UNscR4CW45tuOlmlt5+CPdPcq/9zQpy3SSv9G9DYg9BlzSTNeunuHEz1xjuLg4SAt0gr0hpg==" saltValue="nRkC4shhTuJ4xTqNvnvSVw==" spinCount="100000" sheet="1" objects="1" scenarios="1"/>
  <mergeCells count="166">
    <mergeCell ref="F54:F56"/>
    <mergeCell ref="E57:E59"/>
    <mergeCell ref="E42:E44"/>
    <mergeCell ref="F42:F44"/>
    <mergeCell ref="E45:E47"/>
    <mergeCell ref="E51:E53"/>
    <mergeCell ref="F57:F59"/>
    <mergeCell ref="F6:F8"/>
    <mergeCell ref="E9:E11"/>
    <mergeCell ref="F9:F11"/>
    <mergeCell ref="E12:E14"/>
    <mergeCell ref="F12:F14"/>
    <mergeCell ref="F24:F26"/>
    <mergeCell ref="F15:F17"/>
    <mergeCell ref="F18:F20"/>
    <mergeCell ref="E6:E8"/>
    <mergeCell ref="E15:E17"/>
    <mergeCell ref="E21:E23"/>
    <mergeCell ref="E24:E26"/>
    <mergeCell ref="E18:E20"/>
    <mergeCell ref="A6:A20"/>
    <mergeCell ref="B27:B29"/>
    <mergeCell ref="D27:D29"/>
    <mergeCell ref="B24:B26"/>
    <mergeCell ref="D24:D26"/>
    <mergeCell ref="B33:B35"/>
    <mergeCell ref="D33:D35"/>
    <mergeCell ref="B30:B32"/>
    <mergeCell ref="D30:D32"/>
    <mergeCell ref="B9:B11"/>
    <mergeCell ref="D9:D11"/>
    <mergeCell ref="B6:B8"/>
    <mergeCell ref="C6:C20"/>
    <mergeCell ref="D6:D8"/>
    <mergeCell ref="B12:B14"/>
    <mergeCell ref="D12:D14"/>
    <mergeCell ref="B18:B20"/>
    <mergeCell ref="B15:B17"/>
    <mergeCell ref="D15:D17"/>
    <mergeCell ref="D18:D20"/>
    <mergeCell ref="B45:B47"/>
    <mergeCell ref="D45:D47"/>
    <mergeCell ref="A21:A41"/>
    <mergeCell ref="B21:B23"/>
    <mergeCell ref="C21:C41"/>
    <mergeCell ref="D21:D23"/>
    <mergeCell ref="E33:E35"/>
    <mergeCell ref="E27:E29"/>
    <mergeCell ref="F27:F29"/>
    <mergeCell ref="E30:E32"/>
    <mergeCell ref="F30:F32"/>
    <mergeCell ref="F33:F35"/>
    <mergeCell ref="B39:B41"/>
    <mergeCell ref="D39:D41"/>
    <mergeCell ref="B36:B38"/>
    <mergeCell ref="D36:D38"/>
    <mergeCell ref="F36:F38"/>
    <mergeCell ref="E39:E41"/>
    <mergeCell ref="F39:F41"/>
    <mergeCell ref="E36:E38"/>
    <mergeCell ref="A42:A50"/>
    <mergeCell ref="B42:B44"/>
    <mergeCell ref="C42:C50"/>
    <mergeCell ref="D42:D44"/>
    <mergeCell ref="B78:B80"/>
    <mergeCell ref="D78:D80"/>
    <mergeCell ref="E63:E65"/>
    <mergeCell ref="F63:F65"/>
    <mergeCell ref="F75:F77"/>
    <mergeCell ref="E78:E80"/>
    <mergeCell ref="F78:F80"/>
    <mergeCell ref="F72:F74"/>
    <mergeCell ref="E66:E68"/>
    <mergeCell ref="F66:F68"/>
    <mergeCell ref="E69:E71"/>
    <mergeCell ref="E75:E77"/>
    <mergeCell ref="F69:F71"/>
    <mergeCell ref="E72:E74"/>
    <mergeCell ref="B60:B62"/>
    <mergeCell ref="D60:D62"/>
    <mergeCell ref="B66:B68"/>
    <mergeCell ref="D66:D68"/>
    <mergeCell ref="B72:B74"/>
    <mergeCell ref="B54:B56"/>
    <mergeCell ref="D54:D56"/>
    <mergeCell ref="B57:B59"/>
    <mergeCell ref="D57:D59"/>
    <mergeCell ref="D72:D74"/>
    <mergeCell ref="B48:B50"/>
    <mergeCell ref="D48:D50"/>
    <mergeCell ref="B84:B86"/>
    <mergeCell ref="D84:D86"/>
    <mergeCell ref="A81:A89"/>
    <mergeCell ref="B81:B83"/>
    <mergeCell ref="C81:C89"/>
    <mergeCell ref="D81:D83"/>
    <mergeCell ref="B87:B89"/>
    <mergeCell ref="D87:D89"/>
    <mergeCell ref="A75:A80"/>
    <mergeCell ref="B75:B77"/>
    <mergeCell ref="C75:C80"/>
    <mergeCell ref="D75:D77"/>
    <mergeCell ref="A63:A74"/>
    <mergeCell ref="B63:B65"/>
    <mergeCell ref="C63:C74"/>
    <mergeCell ref="D63:D65"/>
    <mergeCell ref="B69:B71"/>
    <mergeCell ref="D69:D71"/>
    <mergeCell ref="A51:A62"/>
    <mergeCell ref="B51:B53"/>
    <mergeCell ref="C51:C62"/>
    <mergeCell ref="D51:D53"/>
    <mergeCell ref="A90:A101"/>
    <mergeCell ref="B90:B92"/>
    <mergeCell ref="C90:C101"/>
    <mergeCell ref="D90:D92"/>
    <mergeCell ref="B99:B101"/>
    <mergeCell ref="D99:D101"/>
    <mergeCell ref="E99:E101"/>
    <mergeCell ref="F99:F101"/>
    <mergeCell ref="B93:B95"/>
    <mergeCell ref="D93:D95"/>
    <mergeCell ref="B96:B98"/>
    <mergeCell ref="D96:D98"/>
    <mergeCell ref="E90:E92"/>
    <mergeCell ref="F90:F92"/>
    <mergeCell ref="E93:E95"/>
    <mergeCell ref="F93:F95"/>
    <mergeCell ref="E96:E98"/>
    <mergeCell ref="F96:F98"/>
    <mergeCell ref="A108:A113"/>
    <mergeCell ref="B108:B110"/>
    <mergeCell ref="C108:C113"/>
    <mergeCell ref="D108:D110"/>
    <mergeCell ref="B105:B107"/>
    <mergeCell ref="D105:D107"/>
    <mergeCell ref="A102:A107"/>
    <mergeCell ref="B102:B104"/>
    <mergeCell ref="C102:C107"/>
    <mergeCell ref="D102:D104"/>
    <mergeCell ref="B111:B113"/>
    <mergeCell ref="D111:D113"/>
    <mergeCell ref="E3:E4"/>
    <mergeCell ref="F3:F4"/>
    <mergeCell ref="E102:E104"/>
    <mergeCell ref="E108:E110"/>
    <mergeCell ref="F108:F110"/>
    <mergeCell ref="E111:E113"/>
    <mergeCell ref="F111:F113"/>
    <mergeCell ref="F102:F104"/>
    <mergeCell ref="E105:E107"/>
    <mergeCell ref="F105:F107"/>
    <mergeCell ref="E81:E83"/>
    <mergeCell ref="F81:F83"/>
    <mergeCell ref="E84:E86"/>
    <mergeCell ref="F84:F86"/>
    <mergeCell ref="E87:E89"/>
    <mergeCell ref="F87:F89"/>
    <mergeCell ref="F21:F23"/>
    <mergeCell ref="F48:F50"/>
    <mergeCell ref="F45:F47"/>
    <mergeCell ref="E48:E50"/>
    <mergeCell ref="E60:E62"/>
    <mergeCell ref="F60:F62"/>
    <mergeCell ref="F51:F53"/>
    <mergeCell ref="E54:E56"/>
  </mergeCells>
  <conditionalFormatting sqref="E123:E132">
    <cfRule type="colorScale" priority="13">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portrait" r:id="rId1"/>
  <headerFooter>
    <oddHeader>&amp;L&amp;"Arial,Fett"&amp;18ALTERNATIVE 1: STADTBAHN OBERIRDISCH&amp;C&amp;"Arial,Fett"&amp;18RICHARD-WAGNER-STRAßE</oddHeader>
  </headerFooter>
  <rowBreaks count="1" manualBreakCount="1">
    <brk id="74"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J172"/>
  <sheetViews>
    <sheetView tabSelected="1" topLeftCell="A74" zoomScaleNormal="100" zoomScaleSheetLayoutView="55" zoomScalePageLayoutView="55" workbookViewId="0">
      <selection activeCell="C114" sqref="C114"/>
    </sheetView>
  </sheetViews>
  <sheetFormatPr baseColWidth="10" defaultColWidth="11.1640625" defaultRowHeight="14" x14ac:dyDescent="0.15"/>
  <cols>
    <col min="1" max="1" width="20.5" style="2" customWidth="1"/>
    <col min="2" max="2" width="35.6640625" style="22" customWidth="1"/>
    <col min="3" max="3" width="8.6640625" style="4" customWidth="1"/>
    <col min="4" max="4" width="8.6640625" style="2" customWidth="1"/>
    <col min="5" max="5" width="13.6640625" style="21" customWidth="1"/>
    <col min="6" max="6" width="45" style="21" customWidth="1"/>
    <col min="7" max="7" width="13.6640625" style="2" customWidth="1"/>
    <col min="8" max="8" width="42.1640625" style="2" customWidth="1"/>
    <col min="9" max="9" width="14.1640625" style="2" customWidth="1"/>
    <col min="10" max="10" width="42.1640625" style="2" customWidth="1"/>
    <col min="11" max="16384" width="11.1640625" style="2"/>
  </cols>
  <sheetData>
    <row r="1" spans="1:10" ht="18" x14ac:dyDescent="0.15">
      <c r="A1" s="61" t="s">
        <v>598</v>
      </c>
      <c r="B1" s="62"/>
      <c r="C1" s="70"/>
      <c r="D1" s="22"/>
      <c r="E1" s="266" t="s">
        <v>1</v>
      </c>
      <c r="F1" s="122" t="s">
        <v>2</v>
      </c>
      <c r="G1" s="267" t="s">
        <v>1</v>
      </c>
      <c r="H1" s="122" t="s">
        <v>599</v>
      </c>
      <c r="I1" s="267" t="s">
        <v>1</v>
      </c>
      <c r="J1" s="124" t="s">
        <v>600</v>
      </c>
    </row>
    <row r="2" spans="1:10" ht="61.25" customHeight="1" thickBot="1" x14ac:dyDescent="0.2">
      <c r="A2" s="61"/>
      <c r="B2" s="62"/>
      <c r="C2" s="70"/>
      <c r="D2" s="22"/>
      <c r="E2" s="259" t="s">
        <v>6</v>
      </c>
      <c r="F2" s="106" t="s">
        <v>601</v>
      </c>
      <c r="G2" s="150" t="s">
        <v>6</v>
      </c>
      <c r="H2" s="268" t="s">
        <v>602</v>
      </c>
      <c r="I2" s="150" t="s">
        <v>6</v>
      </c>
      <c r="J2" s="269" t="s">
        <v>603</v>
      </c>
    </row>
    <row r="3" spans="1:10" s="5" customFormat="1" ht="15" thickBot="1" x14ac:dyDescent="0.2">
      <c r="A3" s="64" t="s">
        <v>11</v>
      </c>
      <c r="B3" s="108">
        <v>44995</v>
      </c>
      <c r="C3" s="264"/>
      <c r="D3" s="265"/>
      <c r="E3" s="567" t="s">
        <v>12</v>
      </c>
      <c r="F3" s="569" t="s">
        <v>13</v>
      </c>
      <c r="G3" s="569" t="s">
        <v>12</v>
      </c>
      <c r="H3" s="569" t="s">
        <v>13</v>
      </c>
      <c r="I3" s="569" t="s">
        <v>12</v>
      </c>
      <c r="J3" s="571" t="s">
        <v>13</v>
      </c>
    </row>
    <row r="4" spans="1:10" s="14" customFormat="1" ht="27.75" customHeight="1" thickBot="1" x14ac:dyDescent="0.2">
      <c r="A4" s="15"/>
      <c r="B4" s="44"/>
      <c r="C4" s="19"/>
      <c r="D4" s="18"/>
      <c r="E4" s="568"/>
      <c r="F4" s="570"/>
      <c r="G4" s="570"/>
      <c r="H4" s="570"/>
      <c r="I4" s="570"/>
      <c r="J4" s="572"/>
    </row>
    <row r="5" spans="1:10" s="119" customFormat="1" ht="21" customHeight="1" thickBot="1" x14ac:dyDescent="0.2">
      <c r="B5" s="270"/>
      <c r="C5" s="271"/>
      <c r="E5" s="568"/>
      <c r="F5" s="570"/>
      <c r="G5" s="570"/>
      <c r="H5" s="570"/>
      <c r="I5" s="570"/>
      <c r="J5" s="572"/>
    </row>
    <row r="6" spans="1:10" s="12" customFormat="1" ht="17.25" customHeight="1" x14ac:dyDescent="0.15">
      <c r="A6" s="577" t="s">
        <v>14</v>
      </c>
      <c r="B6" s="580" t="s">
        <v>15</v>
      </c>
      <c r="C6" s="549">
        <f>SUM(D6:D20)</f>
        <v>0.1</v>
      </c>
      <c r="D6" s="458">
        <v>0.02</v>
      </c>
      <c r="E6" s="582">
        <v>0</v>
      </c>
      <c r="F6" s="575" t="s">
        <v>141</v>
      </c>
      <c r="G6" s="575">
        <v>0</v>
      </c>
      <c r="H6" s="575" t="s">
        <v>141</v>
      </c>
      <c r="I6" s="575">
        <v>0</v>
      </c>
      <c r="J6" s="566" t="s">
        <v>141</v>
      </c>
    </row>
    <row r="7" spans="1:10" s="12" customFormat="1" ht="17.25" customHeight="1" x14ac:dyDescent="0.15">
      <c r="A7" s="578"/>
      <c r="B7" s="581"/>
      <c r="C7" s="550"/>
      <c r="D7" s="454"/>
      <c r="E7" s="583"/>
      <c r="F7" s="476"/>
      <c r="G7" s="476"/>
      <c r="H7" s="476"/>
      <c r="I7" s="476"/>
      <c r="J7" s="487"/>
    </row>
    <row r="8" spans="1:10" s="12" customFormat="1" ht="17.25" customHeight="1" x14ac:dyDescent="0.15">
      <c r="A8" s="578"/>
      <c r="B8" s="581"/>
      <c r="C8" s="550"/>
      <c r="D8" s="455"/>
      <c r="E8" s="583"/>
      <c r="F8" s="476"/>
      <c r="G8" s="476"/>
      <c r="H8" s="476"/>
      <c r="I8" s="476"/>
      <c r="J8" s="487"/>
    </row>
    <row r="9" spans="1:10" s="12" customFormat="1" ht="17.25" customHeight="1" x14ac:dyDescent="0.15">
      <c r="A9" s="578"/>
      <c r="B9" s="581" t="s">
        <v>19</v>
      </c>
      <c r="C9" s="550"/>
      <c r="D9" s="453">
        <v>0.02</v>
      </c>
      <c r="E9" s="583">
        <v>0</v>
      </c>
      <c r="F9" s="476" t="s">
        <v>141</v>
      </c>
      <c r="G9" s="476">
        <v>0</v>
      </c>
      <c r="H9" s="476" t="s">
        <v>141</v>
      </c>
      <c r="I9" s="476">
        <v>0</v>
      </c>
      <c r="J9" s="487" t="s">
        <v>141</v>
      </c>
    </row>
    <row r="10" spans="1:10" s="12" customFormat="1" ht="17.25" customHeight="1" x14ac:dyDescent="0.15">
      <c r="A10" s="578"/>
      <c r="B10" s="581"/>
      <c r="C10" s="550"/>
      <c r="D10" s="454"/>
      <c r="E10" s="583"/>
      <c r="F10" s="476"/>
      <c r="G10" s="476"/>
      <c r="H10" s="476"/>
      <c r="I10" s="476"/>
      <c r="J10" s="487"/>
    </row>
    <row r="11" spans="1:10" s="12" customFormat="1" ht="17.25" customHeight="1" x14ac:dyDescent="0.15">
      <c r="A11" s="578"/>
      <c r="B11" s="581"/>
      <c r="C11" s="550"/>
      <c r="D11" s="455"/>
      <c r="E11" s="583"/>
      <c r="F11" s="476"/>
      <c r="G11" s="476"/>
      <c r="H11" s="476"/>
      <c r="I11" s="476"/>
      <c r="J11" s="487"/>
    </row>
    <row r="12" spans="1:10" s="12" customFormat="1" ht="17.25" customHeight="1" x14ac:dyDescent="0.15">
      <c r="A12" s="578"/>
      <c r="B12" s="581" t="s">
        <v>142</v>
      </c>
      <c r="C12" s="550"/>
      <c r="D12" s="453">
        <v>0.02</v>
      </c>
      <c r="E12" s="583">
        <v>0</v>
      </c>
      <c r="F12" s="476" t="s">
        <v>141</v>
      </c>
      <c r="G12" s="476">
        <v>0</v>
      </c>
      <c r="H12" s="476" t="s">
        <v>141</v>
      </c>
      <c r="I12" s="476">
        <v>0</v>
      </c>
      <c r="J12" s="487" t="s">
        <v>141</v>
      </c>
    </row>
    <row r="13" spans="1:10" s="12" customFormat="1" ht="17.25" customHeight="1" x14ac:dyDescent="0.15">
      <c r="A13" s="578"/>
      <c r="B13" s="581"/>
      <c r="C13" s="550"/>
      <c r="D13" s="454"/>
      <c r="E13" s="583"/>
      <c r="F13" s="476"/>
      <c r="G13" s="476"/>
      <c r="H13" s="476"/>
      <c r="I13" s="476"/>
      <c r="J13" s="487"/>
    </row>
    <row r="14" spans="1:10" s="12" customFormat="1" ht="17.25" customHeight="1" x14ac:dyDescent="0.15">
      <c r="A14" s="578"/>
      <c r="B14" s="581"/>
      <c r="C14" s="550"/>
      <c r="D14" s="455"/>
      <c r="E14" s="583"/>
      <c r="F14" s="476"/>
      <c r="G14" s="476"/>
      <c r="H14" s="476"/>
      <c r="I14" s="476"/>
      <c r="J14" s="487"/>
    </row>
    <row r="15" spans="1:10" s="12" customFormat="1" ht="17.25" customHeight="1" x14ac:dyDescent="0.15">
      <c r="A15" s="578"/>
      <c r="B15" s="581" t="s">
        <v>25</v>
      </c>
      <c r="C15" s="550"/>
      <c r="D15" s="453">
        <v>0.02</v>
      </c>
      <c r="E15" s="583">
        <v>0</v>
      </c>
      <c r="F15" s="476" t="s">
        <v>141</v>
      </c>
      <c r="G15" s="476">
        <v>0</v>
      </c>
      <c r="H15" s="476" t="s">
        <v>141</v>
      </c>
      <c r="I15" s="476">
        <v>0</v>
      </c>
      <c r="J15" s="487" t="s">
        <v>141</v>
      </c>
    </row>
    <row r="16" spans="1:10" s="12" customFormat="1" ht="17.25" customHeight="1" x14ac:dyDescent="0.15">
      <c r="A16" s="578"/>
      <c r="B16" s="581"/>
      <c r="C16" s="550"/>
      <c r="D16" s="454"/>
      <c r="E16" s="583"/>
      <c r="F16" s="476"/>
      <c r="G16" s="476"/>
      <c r="H16" s="476"/>
      <c r="I16" s="476"/>
      <c r="J16" s="487"/>
    </row>
    <row r="17" spans="1:10" s="12" customFormat="1" ht="17.25" customHeight="1" x14ac:dyDescent="0.15">
      <c r="A17" s="578"/>
      <c r="B17" s="581"/>
      <c r="C17" s="550"/>
      <c r="D17" s="455"/>
      <c r="E17" s="583"/>
      <c r="F17" s="476"/>
      <c r="G17" s="476"/>
      <c r="H17" s="476"/>
      <c r="I17" s="476"/>
      <c r="J17" s="487"/>
    </row>
    <row r="18" spans="1:10" s="12" customFormat="1" ht="17.25" customHeight="1" x14ac:dyDescent="0.15">
      <c r="A18" s="578"/>
      <c r="B18" s="581" t="s">
        <v>27</v>
      </c>
      <c r="C18" s="550"/>
      <c r="D18" s="454">
        <v>0.02</v>
      </c>
      <c r="E18" s="583">
        <v>0</v>
      </c>
      <c r="F18" s="476" t="s">
        <v>141</v>
      </c>
      <c r="G18" s="476">
        <v>0</v>
      </c>
      <c r="H18" s="476" t="s">
        <v>141</v>
      </c>
      <c r="I18" s="476">
        <v>0</v>
      </c>
      <c r="J18" s="487" t="s">
        <v>141</v>
      </c>
    </row>
    <row r="19" spans="1:10" s="12" customFormat="1" ht="17.25" customHeight="1" x14ac:dyDescent="0.15">
      <c r="A19" s="578"/>
      <c r="B19" s="581"/>
      <c r="C19" s="550"/>
      <c r="D19" s="454"/>
      <c r="E19" s="583"/>
      <c r="F19" s="476"/>
      <c r="G19" s="476"/>
      <c r="H19" s="476"/>
      <c r="I19" s="476"/>
      <c r="J19" s="487"/>
    </row>
    <row r="20" spans="1:10" s="12" customFormat="1" ht="17.25" customHeight="1" thickBot="1" x14ac:dyDescent="0.2">
      <c r="A20" s="579"/>
      <c r="B20" s="584"/>
      <c r="C20" s="551"/>
      <c r="D20" s="459"/>
      <c r="E20" s="585"/>
      <c r="F20" s="576"/>
      <c r="G20" s="576"/>
      <c r="H20" s="576"/>
      <c r="I20" s="576"/>
      <c r="J20" s="559"/>
    </row>
    <row r="21" spans="1:10" s="12" customFormat="1" ht="18" customHeight="1" x14ac:dyDescent="0.15">
      <c r="A21" s="468" t="s">
        <v>29</v>
      </c>
      <c r="B21" s="525" t="s">
        <v>30</v>
      </c>
      <c r="C21" s="527">
        <f>SUM(D21:D41)</f>
        <v>0.15001</v>
      </c>
      <c r="D21" s="458">
        <v>2.1430000000000001E-2</v>
      </c>
      <c r="E21" s="582">
        <v>50</v>
      </c>
      <c r="F21" s="575" t="s">
        <v>604</v>
      </c>
      <c r="G21" s="575">
        <v>100</v>
      </c>
      <c r="H21" s="575" t="s">
        <v>605</v>
      </c>
      <c r="I21" s="575">
        <v>100</v>
      </c>
      <c r="J21" s="566" t="s">
        <v>605</v>
      </c>
    </row>
    <row r="22" spans="1:10" s="12" customFormat="1" ht="18" customHeight="1" x14ac:dyDescent="0.15">
      <c r="A22" s="401"/>
      <c r="B22" s="526"/>
      <c r="C22" s="528"/>
      <c r="D22" s="454"/>
      <c r="E22" s="583"/>
      <c r="F22" s="476"/>
      <c r="G22" s="476"/>
      <c r="H22" s="476"/>
      <c r="I22" s="476"/>
      <c r="J22" s="487"/>
    </row>
    <row r="23" spans="1:10" s="12" customFormat="1" ht="18" customHeight="1" x14ac:dyDescent="0.15">
      <c r="A23" s="401"/>
      <c r="B23" s="526"/>
      <c r="C23" s="528"/>
      <c r="D23" s="455"/>
      <c r="E23" s="583"/>
      <c r="F23" s="476"/>
      <c r="G23" s="476"/>
      <c r="H23" s="476"/>
      <c r="I23" s="476"/>
      <c r="J23" s="487"/>
    </row>
    <row r="24" spans="1:10" s="12" customFormat="1" ht="18" customHeight="1" x14ac:dyDescent="0.15">
      <c r="A24" s="401"/>
      <c r="B24" s="526" t="s">
        <v>34</v>
      </c>
      <c r="C24" s="528"/>
      <c r="D24" s="453">
        <v>2.1430000000000001E-2</v>
      </c>
      <c r="E24" s="583">
        <v>50</v>
      </c>
      <c r="F24" s="476" t="s">
        <v>606</v>
      </c>
      <c r="G24" s="476">
        <v>50</v>
      </c>
      <c r="H24" s="476" t="s">
        <v>606</v>
      </c>
      <c r="I24" s="476">
        <v>100</v>
      </c>
      <c r="J24" s="487" t="s">
        <v>607</v>
      </c>
    </row>
    <row r="25" spans="1:10" s="12" customFormat="1" ht="18" customHeight="1" x14ac:dyDescent="0.15">
      <c r="A25" s="401"/>
      <c r="B25" s="526"/>
      <c r="C25" s="528"/>
      <c r="D25" s="454"/>
      <c r="E25" s="583"/>
      <c r="F25" s="476"/>
      <c r="G25" s="476"/>
      <c r="H25" s="476"/>
      <c r="I25" s="476"/>
      <c r="J25" s="487"/>
    </row>
    <row r="26" spans="1:10" s="12" customFormat="1" ht="18" customHeight="1" x14ac:dyDescent="0.15">
      <c r="A26" s="401"/>
      <c r="B26" s="526"/>
      <c r="C26" s="528"/>
      <c r="D26" s="455"/>
      <c r="E26" s="583"/>
      <c r="F26" s="476"/>
      <c r="G26" s="476"/>
      <c r="H26" s="476"/>
      <c r="I26" s="476"/>
      <c r="J26" s="487"/>
    </row>
    <row r="27" spans="1:10" s="12" customFormat="1" ht="18" customHeight="1" x14ac:dyDescent="0.15">
      <c r="A27" s="401"/>
      <c r="B27" s="581" t="s">
        <v>37</v>
      </c>
      <c r="C27" s="528"/>
      <c r="D27" s="453">
        <v>2.1430000000000001E-2</v>
      </c>
      <c r="E27" s="583">
        <v>0</v>
      </c>
      <c r="F27" s="476" t="s">
        <v>608</v>
      </c>
      <c r="G27" s="476">
        <v>100</v>
      </c>
      <c r="H27" s="476" t="s">
        <v>609</v>
      </c>
      <c r="I27" s="476">
        <v>100</v>
      </c>
      <c r="J27" s="487" t="s">
        <v>609</v>
      </c>
    </row>
    <row r="28" spans="1:10" s="12" customFormat="1" ht="18" customHeight="1" x14ac:dyDescent="0.15">
      <c r="A28" s="401"/>
      <c r="B28" s="581"/>
      <c r="C28" s="528"/>
      <c r="D28" s="454"/>
      <c r="E28" s="583"/>
      <c r="F28" s="476"/>
      <c r="G28" s="476"/>
      <c r="H28" s="476"/>
      <c r="I28" s="476"/>
      <c r="J28" s="487"/>
    </row>
    <row r="29" spans="1:10" s="12" customFormat="1" ht="18" customHeight="1" x14ac:dyDescent="0.15">
      <c r="A29" s="401"/>
      <c r="B29" s="581"/>
      <c r="C29" s="528"/>
      <c r="D29" s="455"/>
      <c r="E29" s="583"/>
      <c r="F29" s="476"/>
      <c r="G29" s="476"/>
      <c r="H29" s="476"/>
      <c r="I29" s="476"/>
      <c r="J29" s="487"/>
    </row>
    <row r="30" spans="1:10" s="12" customFormat="1" ht="18" customHeight="1" x14ac:dyDescent="0.15">
      <c r="A30" s="401"/>
      <c r="B30" s="581" t="s">
        <v>40</v>
      </c>
      <c r="C30" s="528"/>
      <c r="D30" s="453">
        <v>2.1430000000000001E-2</v>
      </c>
      <c r="E30" s="418">
        <v>0</v>
      </c>
      <c r="F30" s="476" t="s">
        <v>141</v>
      </c>
      <c r="G30" s="420">
        <v>0</v>
      </c>
      <c r="H30" s="476" t="s">
        <v>141</v>
      </c>
      <c r="I30" s="420">
        <v>0</v>
      </c>
      <c r="J30" s="487" t="s">
        <v>141</v>
      </c>
    </row>
    <row r="31" spans="1:10" s="12" customFormat="1" ht="18" customHeight="1" x14ac:dyDescent="0.15">
      <c r="A31" s="401"/>
      <c r="B31" s="581"/>
      <c r="C31" s="528"/>
      <c r="D31" s="454"/>
      <c r="E31" s="418"/>
      <c r="F31" s="476"/>
      <c r="G31" s="420"/>
      <c r="H31" s="476"/>
      <c r="I31" s="420"/>
      <c r="J31" s="487"/>
    </row>
    <row r="32" spans="1:10" s="12" customFormat="1" ht="18" customHeight="1" x14ac:dyDescent="0.15">
      <c r="A32" s="401"/>
      <c r="B32" s="581"/>
      <c r="C32" s="528"/>
      <c r="D32" s="455"/>
      <c r="E32" s="418"/>
      <c r="F32" s="476"/>
      <c r="G32" s="420"/>
      <c r="H32" s="476"/>
      <c r="I32" s="420"/>
      <c r="J32" s="487"/>
    </row>
    <row r="33" spans="1:10" s="12" customFormat="1" ht="18" customHeight="1" x14ac:dyDescent="0.15">
      <c r="A33" s="401"/>
      <c r="B33" s="581" t="s">
        <v>42</v>
      </c>
      <c r="C33" s="528"/>
      <c r="D33" s="453">
        <v>2.1430000000000001E-2</v>
      </c>
      <c r="E33" s="583">
        <v>50</v>
      </c>
      <c r="F33" s="476" t="s">
        <v>610</v>
      </c>
      <c r="G33" s="476">
        <v>100</v>
      </c>
      <c r="H33" s="476" t="s">
        <v>611</v>
      </c>
      <c r="I33" s="476">
        <v>100</v>
      </c>
      <c r="J33" s="487" t="s">
        <v>611</v>
      </c>
    </row>
    <row r="34" spans="1:10" s="12" customFormat="1" ht="18" customHeight="1" x14ac:dyDescent="0.15">
      <c r="A34" s="401"/>
      <c r="B34" s="581"/>
      <c r="C34" s="528"/>
      <c r="D34" s="454"/>
      <c r="E34" s="583"/>
      <c r="F34" s="476"/>
      <c r="G34" s="476"/>
      <c r="H34" s="476"/>
      <c r="I34" s="476"/>
      <c r="J34" s="487"/>
    </row>
    <row r="35" spans="1:10" s="12" customFormat="1" ht="18" customHeight="1" x14ac:dyDescent="0.15">
      <c r="A35" s="401"/>
      <c r="B35" s="581"/>
      <c r="C35" s="528"/>
      <c r="D35" s="455"/>
      <c r="E35" s="583"/>
      <c r="F35" s="476"/>
      <c r="G35" s="476"/>
      <c r="H35" s="476"/>
      <c r="I35" s="476"/>
      <c r="J35" s="487"/>
    </row>
    <row r="36" spans="1:10" s="12" customFormat="1" ht="18" customHeight="1" x14ac:dyDescent="0.15">
      <c r="A36" s="401"/>
      <c r="B36" s="581" t="s">
        <v>44</v>
      </c>
      <c r="C36" s="528"/>
      <c r="D36" s="454">
        <v>2.1430000000000001E-2</v>
      </c>
      <c r="E36" s="583">
        <v>0</v>
      </c>
      <c r="F36" s="476" t="s">
        <v>612</v>
      </c>
      <c r="G36" s="476">
        <v>0</v>
      </c>
      <c r="H36" s="476" t="s">
        <v>612</v>
      </c>
      <c r="I36" s="476">
        <v>50</v>
      </c>
      <c r="J36" s="487" t="s">
        <v>613</v>
      </c>
    </row>
    <row r="37" spans="1:10" s="12" customFormat="1" ht="18" customHeight="1" x14ac:dyDescent="0.15">
      <c r="A37" s="401"/>
      <c r="B37" s="581"/>
      <c r="C37" s="528"/>
      <c r="D37" s="454"/>
      <c r="E37" s="583"/>
      <c r="F37" s="476"/>
      <c r="G37" s="476"/>
      <c r="H37" s="476"/>
      <c r="I37" s="476"/>
      <c r="J37" s="487"/>
    </row>
    <row r="38" spans="1:10" s="12" customFormat="1" ht="18" customHeight="1" x14ac:dyDescent="0.15">
      <c r="A38" s="401"/>
      <c r="B38" s="581"/>
      <c r="C38" s="528"/>
      <c r="D38" s="455"/>
      <c r="E38" s="583"/>
      <c r="F38" s="476"/>
      <c r="G38" s="476"/>
      <c r="H38" s="476"/>
      <c r="I38" s="476"/>
      <c r="J38" s="487"/>
    </row>
    <row r="39" spans="1:10" s="12" customFormat="1" ht="25.25" customHeight="1" x14ac:dyDescent="0.15">
      <c r="A39" s="401"/>
      <c r="B39" s="581" t="s">
        <v>47</v>
      </c>
      <c r="C39" s="528"/>
      <c r="D39" s="453">
        <v>2.1430000000000001E-2</v>
      </c>
      <c r="E39" s="583">
        <v>0</v>
      </c>
      <c r="F39" s="476" t="s">
        <v>614</v>
      </c>
      <c r="G39" s="476">
        <v>50</v>
      </c>
      <c r="H39" s="476" t="s">
        <v>615</v>
      </c>
      <c r="I39" s="476">
        <v>100</v>
      </c>
      <c r="J39" s="487" t="s">
        <v>616</v>
      </c>
    </row>
    <row r="40" spans="1:10" s="12" customFormat="1" ht="25.25" customHeight="1" x14ac:dyDescent="0.15">
      <c r="A40" s="401"/>
      <c r="B40" s="581"/>
      <c r="C40" s="528"/>
      <c r="D40" s="454"/>
      <c r="E40" s="583"/>
      <c r="F40" s="476"/>
      <c r="G40" s="476"/>
      <c r="H40" s="476"/>
      <c r="I40" s="476"/>
      <c r="J40" s="487"/>
    </row>
    <row r="41" spans="1:10" s="12" customFormat="1" ht="25.25" customHeight="1" thickBot="1" x14ac:dyDescent="0.2">
      <c r="A41" s="504"/>
      <c r="B41" s="584"/>
      <c r="C41" s="529"/>
      <c r="D41" s="459"/>
      <c r="E41" s="585"/>
      <c r="F41" s="576"/>
      <c r="G41" s="576"/>
      <c r="H41" s="576"/>
      <c r="I41" s="576"/>
      <c r="J41" s="559"/>
    </row>
    <row r="42" spans="1:10" s="12" customFormat="1" ht="18" customHeight="1" x14ac:dyDescent="0.15">
      <c r="A42" s="468" t="s">
        <v>50</v>
      </c>
      <c r="B42" s="580" t="s">
        <v>51</v>
      </c>
      <c r="C42" s="527">
        <f>SUM(D42:D50)</f>
        <v>9.9989999999999996E-2</v>
      </c>
      <c r="D42" s="458">
        <v>3.3329999999999999E-2</v>
      </c>
      <c r="E42" s="582">
        <v>0</v>
      </c>
      <c r="F42" s="575" t="s">
        <v>162</v>
      </c>
      <c r="G42" s="575">
        <v>50</v>
      </c>
      <c r="H42" s="575" t="s">
        <v>617</v>
      </c>
      <c r="I42" s="575">
        <v>50</v>
      </c>
      <c r="J42" s="566" t="s">
        <v>617</v>
      </c>
    </row>
    <row r="43" spans="1:10" s="12" customFormat="1" ht="18" customHeight="1" x14ac:dyDescent="0.15">
      <c r="A43" s="401"/>
      <c r="B43" s="581"/>
      <c r="C43" s="528"/>
      <c r="D43" s="454"/>
      <c r="E43" s="583"/>
      <c r="F43" s="476"/>
      <c r="G43" s="476"/>
      <c r="H43" s="476"/>
      <c r="I43" s="476"/>
      <c r="J43" s="487"/>
    </row>
    <row r="44" spans="1:10" s="12" customFormat="1" ht="18" customHeight="1" x14ac:dyDescent="0.15">
      <c r="A44" s="401"/>
      <c r="B44" s="581"/>
      <c r="C44" s="528"/>
      <c r="D44" s="455"/>
      <c r="E44" s="583"/>
      <c r="F44" s="476"/>
      <c r="G44" s="476"/>
      <c r="H44" s="476"/>
      <c r="I44" s="476"/>
      <c r="J44" s="487"/>
    </row>
    <row r="45" spans="1:10" s="12" customFormat="1" ht="18" customHeight="1" x14ac:dyDescent="0.15">
      <c r="A45" s="401"/>
      <c r="B45" s="581" t="s">
        <v>55</v>
      </c>
      <c r="C45" s="528"/>
      <c r="D45" s="453">
        <v>3.3329999999999999E-2</v>
      </c>
      <c r="E45" s="583">
        <v>100</v>
      </c>
      <c r="F45" s="476" t="s">
        <v>577</v>
      </c>
      <c r="G45" s="476">
        <v>100</v>
      </c>
      <c r="H45" s="476" t="s">
        <v>618</v>
      </c>
      <c r="I45" s="476">
        <v>100</v>
      </c>
      <c r="J45" s="487" t="s">
        <v>619</v>
      </c>
    </row>
    <row r="46" spans="1:10" s="12" customFormat="1" ht="18" customHeight="1" x14ac:dyDescent="0.15">
      <c r="A46" s="401"/>
      <c r="B46" s="581"/>
      <c r="C46" s="528"/>
      <c r="D46" s="454"/>
      <c r="E46" s="583"/>
      <c r="F46" s="476"/>
      <c r="G46" s="476"/>
      <c r="H46" s="476"/>
      <c r="I46" s="476"/>
      <c r="J46" s="487"/>
    </row>
    <row r="47" spans="1:10" s="12" customFormat="1" ht="18" customHeight="1" x14ac:dyDescent="0.15">
      <c r="A47" s="401"/>
      <c r="B47" s="581"/>
      <c r="C47" s="528"/>
      <c r="D47" s="455"/>
      <c r="E47" s="583"/>
      <c r="F47" s="476"/>
      <c r="G47" s="476"/>
      <c r="H47" s="476"/>
      <c r="I47" s="476"/>
      <c r="J47" s="487"/>
    </row>
    <row r="48" spans="1:10" s="12" customFormat="1" ht="18" customHeight="1" x14ac:dyDescent="0.15">
      <c r="A48" s="401"/>
      <c r="B48" s="581" t="s">
        <v>60</v>
      </c>
      <c r="C48" s="528"/>
      <c r="D48" s="453">
        <v>3.3329999999999999E-2</v>
      </c>
      <c r="E48" s="586">
        <v>50</v>
      </c>
      <c r="F48" s="476" t="s">
        <v>620</v>
      </c>
      <c r="G48" s="476">
        <v>50</v>
      </c>
      <c r="H48" s="476" t="s">
        <v>620</v>
      </c>
      <c r="I48" s="476">
        <v>50</v>
      </c>
      <c r="J48" s="487" t="s">
        <v>620</v>
      </c>
    </row>
    <row r="49" spans="1:10" s="12" customFormat="1" ht="18" customHeight="1" x14ac:dyDescent="0.15">
      <c r="A49" s="401"/>
      <c r="B49" s="581"/>
      <c r="C49" s="528"/>
      <c r="D49" s="454"/>
      <c r="E49" s="586"/>
      <c r="F49" s="476"/>
      <c r="G49" s="476"/>
      <c r="H49" s="476"/>
      <c r="I49" s="476"/>
      <c r="J49" s="487"/>
    </row>
    <row r="50" spans="1:10" s="12" customFormat="1" ht="18" customHeight="1" thickBot="1" x14ac:dyDescent="0.2">
      <c r="A50" s="504"/>
      <c r="B50" s="584"/>
      <c r="C50" s="529"/>
      <c r="D50" s="459"/>
      <c r="E50" s="587"/>
      <c r="F50" s="576"/>
      <c r="G50" s="576"/>
      <c r="H50" s="576"/>
      <c r="I50" s="576"/>
      <c r="J50" s="559"/>
    </row>
    <row r="51" spans="1:10" s="12" customFormat="1" ht="18" customHeight="1" x14ac:dyDescent="0.15">
      <c r="A51" s="468" t="s">
        <v>65</v>
      </c>
      <c r="B51" s="580" t="s">
        <v>66</v>
      </c>
      <c r="C51" s="527">
        <f>SUM(D50:D62)</f>
        <v>0.1</v>
      </c>
      <c r="D51" s="458">
        <v>2.5000000000000001E-2</v>
      </c>
      <c r="E51" s="452">
        <v>0</v>
      </c>
      <c r="F51" s="436" t="s">
        <v>621</v>
      </c>
      <c r="G51" s="436">
        <v>0</v>
      </c>
      <c r="H51" s="436" t="s">
        <v>621</v>
      </c>
      <c r="I51" s="436">
        <v>0</v>
      </c>
      <c r="J51" s="437" t="s">
        <v>621</v>
      </c>
    </row>
    <row r="52" spans="1:10" s="12" customFormat="1" ht="18" customHeight="1" x14ac:dyDescent="0.15">
      <c r="A52" s="401"/>
      <c r="B52" s="581"/>
      <c r="C52" s="528"/>
      <c r="D52" s="454"/>
      <c r="E52" s="418"/>
      <c r="F52" s="420"/>
      <c r="G52" s="420"/>
      <c r="H52" s="420"/>
      <c r="I52" s="420"/>
      <c r="J52" s="427"/>
    </row>
    <row r="53" spans="1:10" s="12" customFormat="1" ht="18" customHeight="1" x14ac:dyDescent="0.15">
      <c r="A53" s="401"/>
      <c r="B53" s="581"/>
      <c r="C53" s="528"/>
      <c r="D53" s="455"/>
      <c r="E53" s="418"/>
      <c r="F53" s="420"/>
      <c r="G53" s="420"/>
      <c r="H53" s="420"/>
      <c r="I53" s="420"/>
      <c r="J53" s="427"/>
    </row>
    <row r="54" spans="1:10" s="12" customFormat="1" ht="18" customHeight="1" x14ac:dyDescent="0.15">
      <c r="A54" s="401"/>
      <c r="B54" s="581" t="s">
        <v>69</v>
      </c>
      <c r="C54" s="528"/>
      <c r="D54" s="453">
        <v>2.5000000000000001E-2</v>
      </c>
      <c r="E54" s="418">
        <v>0</v>
      </c>
      <c r="F54" s="476" t="s">
        <v>622</v>
      </c>
      <c r="G54" s="420">
        <v>0</v>
      </c>
      <c r="H54" s="476" t="s">
        <v>623</v>
      </c>
      <c r="I54" s="420">
        <v>0</v>
      </c>
      <c r="J54" s="487" t="s">
        <v>623</v>
      </c>
    </row>
    <row r="55" spans="1:10" s="12" customFormat="1" ht="18" customHeight="1" x14ac:dyDescent="0.15">
      <c r="A55" s="401"/>
      <c r="B55" s="581"/>
      <c r="C55" s="528"/>
      <c r="D55" s="454"/>
      <c r="E55" s="418"/>
      <c r="F55" s="476"/>
      <c r="G55" s="420"/>
      <c r="H55" s="476"/>
      <c r="I55" s="420"/>
      <c r="J55" s="487"/>
    </row>
    <row r="56" spans="1:10" s="12" customFormat="1" ht="18" customHeight="1" x14ac:dyDescent="0.15">
      <c r="A56" s="401"/>
      <c r="B56" s="581"/>
      <c r="C56" s="528"/>
      <c r="D56" s="455"/>
      <c r="E56" s="418"/>
      <c r="F56" s="476"/>
      <c r="G56" s="420"/>
      <c r="H56" s="476"/>
      <c r="I56" s="420"/>
      <c r="J56" s="487"/>
    </row>
    <row r="57" spans="1:10" s="12" customFormat="1" ht="18" customHeight="1" x14ac:dyDescent="0.15">
      <c r="A57" s="401"/>
      <c r="B57" s="581" t="s">
        <v>71</v>
      </c>
      <c r="C57" s="528"/>
      <c r="D57" s="453">
        <v>2.5000000000000001E-2</v>
      </c>
      <c r="E57" s="418">
        <v>0</v>
      </c>
      <c r="F57" s="476" t="s">
        <v>141</v>
      </c>
      <c r="G57" s="420">
        <v>0</v>
      </c>
      <c r="H57" s="476" t="s">
        <v>141</v>
      </c>
      <c r="I57" s="420">
        <v>0</v>
      </c>
      <c r="J57" s="487" t="s">
        <v>141</v>
      </c>
    </row>
    <row r="58" spans="1:10" s="12" customFormat="1" ht="18" customHeight="1" x14ac:dyDescent="0.15">
      <c r="A58" s="401"/>
      <c r="B58" s="581"/>
      <c r="C58" s="528"/>
      <c r="D58" s="454"/>
      <c r="E58" s="418"/>
      <c r="F58" s="476"/>
      <c r="G58" s="420"/>
      <c r="H58" s="476"/>
      <c r="I58" s="420"/>
      <c r="J58" s="487"/>
    </row>
    <row r="59" spans="1:10" s="12" customFormat="1" ht="18" customHeight="1" x14ac:dyDescent="0.15">
      <c r="A59" s="401"/>
      <c r="B59" s="581"/>
      <c r="C59" s="528"/>
      <c r="D59" s="455"/>
      <c r="E59" s="418"/>
      <c r="F59" s="476"/>
      <c r="G59" s="420"/>
      <c r="H59" s="476"/>
      <c r="I59" s="420"/>
      <c r="J59" s="487"/>
    </row>
    <row r="60" spans="1:10" s="12" customFormat="1" ht="18" customHeight="1" x14ac:dyDescent="0.15">
      <c r="A60" s="401"/>
      <c r="B60" s="581" t="s">
        <v>75</v>
      </c>
      <c r="C60" s="528"/>
      <c r="D60" s="453">
        <v>2.5000000000000001E-2</v>
      </c>
      <c r="E60" s="583">
        <v>50</v>
      </c>
      <c r="F60" s="420" t="s">
        <v>624</v>
      </c>
      <c r="G60" s="476">
        <v>100</v>
      </c>
      <c r="H60" s="420" t="s">
        <v>625</v>
      </c>
      <c r="I60" s="476">
        <v>100</v>
      </c>
      <c r="J60" s="427" t="s">
        <v>625</v>
      </c>
    </row>
    <row r="61" spans="1:10" s="12" customFormat="1" ht="18" customHeight="1" x14ac:dyDescent="0.15">
      <c r="A61" s="401"/>
      <c r="B61" s="581"/>
      <c r="C61" s="528"/>
      <c r="D61" s="454"/>
      <c r="E61" s="583"/>
      <c r="F61" s="420"/>
      <c r="G61" s="476"/>
      <c r="H61" s="420"/>
      <c r="I61" s="476"/>
      <c r="J61" s="427"/>
    </row>
    <row r="62" spans="1:10" s="12" customFormat="1" ht="18" customHeight="1" thickBot="1" x14ac:dyDescent="0.2">
      <c r="A62" s="504"/>
      <c r="B62" s="584"/>
      <c r="C62" s="529"/>
      <c r="D62" s="459"/>
      <c r="E62" s="585"/>
      <c r="F62" s="464"/>
      <c r="G62" s="576"/>
      <c r="H62" s="464"/>
      <c r="I62" s="576"/>
      <c r="J62" s="432"/>
    </row>
    <row r="63" spans="1:10" s="12" customFormat="1" ht="41" customHeight="1" x14ac:dyDescent="0.15">
      <c r="A63" s="468" t="s">
        <v>137</v>
      </c>
      <c r="B63" s="580" t="s">
        <v>78</v>
      </c>
      <c r="C63" s="527">
        <f>SUM(D63:D74)</f>
        <v>0.05</v>
      </c>
      <c r="D63" s="458">
        <v>1.2500000000000001E-2</v>
      </c>
      <c r="E63" s="452">
        <v>100</v>
      </c>
      <c r="F63" s="436" t="s">
        <v>626</v>
      </c>
      <c r="G63" s="436">
        <v>100</v>
      </c>
      <c r="H63" s="436" t="s">
        <v>627</v>
      </c>
      <c r="I63" s="436">
        <v>100</v>
      </c>
      <c r="J63" s="437" t="s">
        <v>627</v>
      </c>
    </row>
    <row r="64" spans="1:10" s="12" customFormat="1" ht="41" customHeight="1" x14ac:dyDescent="0.15">
      <c r="A64" s="401"/>
      <c r="B64" s="581"/>
      <c r="C64" s="528"/>
      <c r="D64" s="454"/>
      <c r="E64" s="418"/>
      <c r="F64" s="420"/>
      <c r="G64" s="420"/>
      <c r="H64" s="420"/>
      <c r="I64" s="420"/>
      <c r="J64" s="427"/>
    </row>
    <row r="65" spans="1:10" s="12" customFormat="1" ht="41" customHeight="1" x14ac:dyDescent="0.15">
      <c r="A65" s="401"/>
      <c r="B65" s="581"/>
      <c r="C65" s="528"/>
      <c r="D65" s="455"/>
      <c r="E65" s="418"/>
      <c r="F65" s="420"/>
      <c r="G65" s="420"/>
      <c r="H65" s="420"/>
      <c r="I65" s="420"/>
      <c r="J65" s="427"/>
    </row>
    <row r="66" spans="1:10" s="12" customFormat="1" ht="25.25" customHeight="1" x14ac:dyDescent="0.15">
      <c r="A66" s="401"/>
      <c r="B66" s="581" t="s">
        <v>81</v>
      </c>
      <c r="C66" s="528"/>
      <c r="D66" s="453">
        <v>1.2500000000000001E-2</v>
      </c>
      <c r="E66" s="418">
        <v>50</v>
      </c>
      <c r="F66" s="420" t="s">
        <v>628</v>
      </c>
      <c r="G66" s="420">
        <v>50</v>
      </c>
      <c r="H66" s="420" t="s">
        <v>629</v>
      </c>
      <c r="I66" s="420">
        <v>50</v>
      </c>
      <c r="J66" s="427" t="s">
        <v>630</v>
      </c>
    </row>
    <row r="67" spans="1:10" s="12" customFormat="1" ht="25.25" customHeight="1" x14ac:dyDescent="0.15">
      <c r="A67" s="401"/>
      <c r="B67" s="581"/>
      <c r="C67" s="528"/>
      <c r="D67" s="454"/>
      <c r="E67" s="418"/>
      <c r="F67" s="420"/>
      <c r="G67" s="420"/>
      <c r="H67" s="420"/>
      <c r="I67" s="420"/>
      <c r="J67" s="427"/>
    </row>
    <row r="68" spans="1:10" s="12" customFormat="1" ht="25.25" customHeight="1" x14ac:dyDescent="0.15">
      <c r="A68" s="401"/>
      <c r="B68" s="581"/>
      <c r="C68" s="528"/>
      <c r="D68" s="455"/>
      <c r="E68" s="418"/>
      <c r="F68" s="420"/>
      <c r="G68" s="420"/>
      <c r="H68" s="420"/>
      <c r="I68" s="420"/>
      <c r="J68" s="427"/>
    </row>
    <row r="69" spans="1:10" s="12" customFormat="1" ht="22.25" customHeight="1" x14ac:dyDescent="0.15">
      <c r="A69" s="401"/>
      <c r="B69" s="581" t="s">
        <v>85</v>
      </c>
      <c r="C69" s="528"/>
      <c r="D69" s="453">
        <v>1.2500000000000001E-2</v>
      </c>
      <c r="E69" s="583">
        <v>100</v>
      </c>
      <c r="F69" s="420" t="s">
        <v>631</v>
      </c>
      <c r="G69" s="476">
        <v>50</v>
      </c>
      <c r="H69" s="420" t="s">
        <v>632</v>
      </c>
      <c r="I69" s="476">
        <v>50</v>
      </c>
      <c r="J69" s="427" t="s">
        <v>632</v>
      </c>
    </row>
    <row r="70" spans="1:10" s="12" customFormat="1" ht="22.25" customHeight="1" x14ac:dyDescent="0.15">
      <c r="A70" s="401"/>
      <c r="B70" s="581"/>
      <c r="C70" s="528"/>
      <c r="D70" s="454"/>
      <c r="E70" s="583"/>
      <c r="F70" s="420"/>
      <c r="G70" s="476"/>
      <c r="H70" s="420"/>
      <c r="I70" s="476"/>
      <c r="J70" s="427"/>
    </row>
    <row r="71" spans="1:10" s="12" customFormat="1" ht="22.25" customHeight="1" x14ac:dyDescent="0.15">
      <c r="A71" s="401"/>
      <c r="B71" s="581"/>
      <c r="C71" s="528"/>
      <c r="D71" s="455"/>
      <c r="E71" s="583"/>
      <c r="F71" s="420"/>
      <c r="G71" s="476"/>
      <c r="H71" s="420"/>
      <c r="I71" s="476"/>
      <c r="J71" s="427"/>
    </row>
    <row r="72" spans="1:10" s="12" customFormat="1" ht="25.25" customHeight="1" x14ac:dyDescent="0.15">
      <c r="A72" s="401"/>
      <c r="B72" s="581" t="s">
        <v>88</v>
      </c>
      <c r="C72" s="528"/>
      <c r="D72" s="453">
        <v>1.2500000000000001E-2</v>
      </c>
      <c r="E72" s="583">
        <v>50</v>
      </c>
      <c r="F72" s="420" t="s">
        <v>633</v>
      </c>
      <c r="G72" s="476">
        <v>50</v>
      </c>
      <c r="H72" s="420" t="s">
        <v>633</v>
      </c>
      <c r="I72" s="476">
        <v>50</v>
      </c>
      <c r="J72" s="427" t="s">
        <v>633</v>
      </c>
    </row>
    <row r="73" spans="1:10" s="12" customFormat="1" ht="25.25" customHeight="1" x14ac:dyDescent="0.15">
      <c r="A73" s="401"/>
      <c r="B73" s="581"/>
      <c r="C73" s="528"/>
      <c r="D73" s="454"/>
      <c r="E73" s="583"/>
      <c r="F73" s="420"/>
      <c r="G73" s="476"/>
      <c r="H73" s="420"/>
      <c r="I73" s="476"/>
      <c r="J73" s="427"/>
    </row>
    <row r="74" spans="1:10" s="12" customFormat="1" ht="25.25" customHeight="1" thickBot="1" x14ac:dyDescent="0.2">
      <c r="A74" s="504"/>
      <c r="B74" s="584"/>
      <c r="C74" s="529"/>
      <c r="D74" s="459"/>
      <c r="E74" s="585"/>
      <c r="F74" s="464"/>
      <c r="G74" s="576"/>
      <c r="H74" s="464"/>
      <c r="I74" s="576"/>
      <c r="J74" s="432"/>
    </row>
    <row r="75" spans="1:10" s="12" customFormat="1" ht="18.75" customHeight="1" x14ac:dyDescent="0.15">
      <c r="A75" s="468" t="s">
        <v>90</v>
      </c>
      <c r="B75" s="580" t="s">
        <v>91</v>
      </c>
      <c r="C75" s="538">
        <f>SUM(D75:D80)</f>
        <v>0.1</v>
      </c>
      <c r="D75" s="458">
        <v>0.05</v>
      </c>
      <c r="E75" s="582">
        <v>100</v>
      </c>
      <c r="F75" s="575" t="s">
        <v>634</v>
      </c>
      <c r="G75" s="575">
        <v>100</v>
      </c>
      <c r="H75" s="575" t="s">
        <v>634</v>
      </c>
      <c r="I75" s="575">
        <v>100</v>
      </c>
      <c r="J75" s="566" t="s">
        <v>634</v>
      </c>
    </row>
    <row r="76" spans="1:10" s="12" customFormat="1" ht="18.75" customHeight="1" x14ac:dyDescent="0.15">
      <c r="A76" s="401"/>
      <c r="B76" s="581"/>
      <c r="C76" s="539"/>
      <c r="D76" s="454"/>
      <c r="E76" s="583"/>
      <c r="F76" s="476"/>
      <c r="G76" s="476"/>
      <c r="H76" s="476"/>
      <c r="I76" s="476"/>
      <c r="J76" s="487"/>
    </row>
    <row r="77" spans="1:10" s="12" customFormat="1" ht="18.75" customHeight="1" x14ac:dyDescent="0.15">
      <c r="A77" s="401"/>
      <c r="B77" s="581"/>
      <c r="C77" s="539"/>
      <c r="D77" s="455"/>
      <c r="E77" s="583"/>
      <c r="F77" s="476"/>
      <c r="G77" s="476"/>
      <c r="H77" s="476"/>
      <c r="I77" s="476"/>
      <c r="J77" s="487"/>
    </row>
    <row r="78" spans="1:10" s="12" customFormat="1" ht="18" customHeight="1" x14ac:dyDescent="0.15">
      <c r="A78" s="401"/>
      <c r="B78" s="581" t="s">
        <v>94</v>
      </c>
      <c r="C78" s="539"/>
      <c r="D78" s="453">
        <v>0.05</v>
      </c>
      <c r="E78" s="418">
        <v>50</v>
      </c>
      <c r="F78" s="420" t="s">
        <v>635</v>
      </c>
      <c r="G78" s="420">
        <v>50</v>
      </c>
      <c r="H78" s="420" t="s">
        <v>635</v>
      </c>
      <c r="I78" s="420">
        <v>100</v>
      </c>
      <c r="J78" s="427" t="s">
        <v>636</v>
      </c>
    </row>
    <row r="79" spans="1:10" s="12" customFormat="1" ht="18" customHeight="1" x14ac:dyDescent="0.15">
      <c r="A79" s="401"/>
      <c r="B79" s="581"/>
      <c r="C79" s="539"/>
      <c r="D79" s="454"/>
      <c r="E79" s="418"/>
      <c r="F79" s="420"/>
      <c r="G79" s="420"/>
      <c r="H79" s="420"/>
      <c r="I79" s="420"/>
      <c r="J79" s="427"/>
    </row>
    <row r="80" spans="1:10" s="12" customFormat="1" ht="18" customHeight="1" thickBot="1" x14ac:dyDescent="0.2">
      <c r="A80" s="504"/>
      <c r="B80" s="584"/>
      <c r="C80" s="540"/>
      <c r="D80" s="459"/>
      <c r="E80" s="449"/>
      <c r="F80" s="464"/>
      <c r="G80" s="464"/>
      <c r="H80" s="464"/>
      <c r="I80" s="464"/>
      <c r="J80" s="432"/>
    </row>
    <row r="81" spans="1:10" s="12" customFormat="1" ht="25.25" customHeight="1" x14ac:dyDescent="0.15">
      <c r="A81" s="468" t="s">
        <v>97</v>
      </c>
      <c r="B81" s="580" t="s">
        <v>98</v>
      </c>
      <c r="C81" s="538">
        <f>SUM(D81:D89)</f>
        <v>0.1</v>
      </c>
      <c r="D81" s="454">
        <v>0.04</v>
      </c>
      <c r="E81" s="582">
        <v>100</v>
      </c>
      <c r="F81" s="575" t="s">
        <v>637</v>
      </c>
      <c r="G81" s="575">
        <v>100</v>
      </c>
      <c r="H81" s="575" t="s">
        <v>638</v>
      </c>
      <c r="I81" s="575">
        <v>100</v>
      </c>
      <c r="J81" s="566" t="s">
        <v>638</v>
      </c>
    </row>
    <row r="82" spans="1:10" s="12" customFormat="1" ht="25.25" customHeight="1" x14ac:dyDescent="0.15">
      <c r="A82" s="401"/>
      <c r="B82" s="581"/>
      <c r="C82" s="539"/>
      <c r="D82" s="454"/>
      <c r="E82" s="583"/>
      <c r="F82" s="476"/>
      <c r="G82" s="476"/>
      <c r="H82" s="476"/>
      <c r="I82" s="476"/>
      <c r="J82" s="487"/>
    </row>
    <row r="83" spans="1:10" s="12" customFormat="1" ht="25.25" customHeight="1" x14ac:dyDescent="0.15">
      <c r="A83" s="401"/>
      <c r="B83" s="581"/>
      <c r="C83" s="539"/>
      <c r="D83" s="455"/>
      <c r="E83" s="583"/>
      <c r="F83" s="476"/>
      <c r="G83" s="476"/>
      <c r="H83" s="476"/>
      <c r="I83" s="476"/>
      <c r="J83" s="487"/>
    </row>
    <row r="84" spans="1:10" s="12" customFormat="1" ht="18" customHeight="1" x14ac:dyDescent="0.15">
      <c r="A84" s="401"/>
      <c r="B84" s="581" t="s">
        <v>101</v>
      </c>
      <c r="C84" s="539"/>
      <c r="D84" s="453">
        <v>0.04</v>
      </c>
      <c r="E84" s="583">
        <v>50</v>
      </c>
      <c r="F84" s="476" t="s">
        <v>639</v>
      </c>
      <c r="G84" s="476">
        <v>50</v>
      </c>
      <c r="H84" s="476" t="s">
        <v>639</v>
      </c>
      <c r="I84" s="476">
        <v>50</v>
      </c>
      <c r="J84" s="487" t="s">
        <v>698</v>
      </c>
    </row>
    <row r="85" spans="1:10" s="12" customFormat="1" ht="18" customHeight="1" x14ac:dyDescent="0.15">
      <c r="A85" s="401"/>
      <c r="B85" s="581"/>
      <c r="C85" s="539"/>
      <c r="D85" s="454"/>
      <c r="E85" s="583"/>
      <c r="F85" s="476"/>
      <c r="G85" s="476"/>
      <c r="H85" s="476"/>
      <c r="I85" s="476"/>
      <c r="J85" s="487"/>
    </row>
    <row r="86" spans="1:10" s="12" customFormat="1" ht="18" customHeight="1" x14ac:dyDescent="0.15">
      <c r="A86" s="401"/>
      <c r="B86" s="581"/>
      <c r="C86" s="539"/>
      <c r="D86" s="455"/>
      <c r="E86" s="583"/>
      <c r="F86" s="476"/>
      <c r="G86" s="476"/>
      <c r="H86" s="476"/>
      <c r="I86" s="476"/>
      <c r="J86" s="487"/>
    </row>
    <row r="87" spans="1:10" s="12" customFormat="1" ht="18" customHeight="1" x14ac:dyDescent="0.15">
      <c r="A87" s="401"/>
      <c r="B87" s="581" t="s">
        <v>103</v>
      </c>
      <c r="C87" s="539"/>
      <c r="D87" s="453">
        <v>0.02</v>
      </c>
      <c r="E87" s="583">
        <v>100</v>
      </c>
      <c r="F87" s="476" t="s">
        <v>640</v>
      </c>
      <c r="G87" s="476">
        <v>100</v>
      </c>
      <c r="H87" s="476" t="s">
        <v>640</v>
      </c>
      <c r="I87" s="476">
        <v>100</v>
      </c>
      <c r="J87" s="487" t="s">
        <v>640</v>
      </c>
    </row>
    <row r="88" spans="1:10" s="12" customFormat="1" ht="18" customHeight="1" x14ac:dyDescent="0.15">
      <c r="A88" s="401"/>
      <c r="B88" s="581"/>
      <c r="C88" s="539"/>
      <c r="D88" s="454"/>
      <c r="E88" s="583"/>
      <c r="F88" s="476"/>
      <c r="G88" s="476"/>
      <c r="H88" s="476"/>
      <c r="I88" s="476"/>
      <c r="J88" s="487"/>
    </row>
    <row r="89" spans="1:10" s="12" customFormat="1" ht="18" customHeight="1" thickBot="1" x14ac:dyDescent="0.2">
      <c r="A89" s="504"/>
      <c r="B89" s="584"/>
      <c r="C89" s="540"/>
      <c r="D89" s="459"/>
      <c r="E89" s="585"/>
      <c r="F89" s="576"/>
      <c r="G89" s="576"/>
      <c r="H89" s="576"/>
      <c r="I89" s="576"/>
      <c r="J89" s="559"/>
    </row>
    <row r="90" spans="1:10" s="12" customFormat="1" ht="31.25" customHeight="1" x14ac:dyDescent="0.15">
      <c r="A90" s="468" t="s">
        <v>105</v>
      </c>
      <c r="B90" s="580" t="s">
        <v>175</v>
      </c>
      <c r="C90" s="527">
        <f>SUM(D90:D101)</f>
        <v>0.1</v>
      </c>
      <c r="D90" s="454">
        <v>2.5000000000000001E-2</v>
      </c>
      <c r="E90" s="582">
        <v>50</v>
      </c>
      <c r="F90" s="575" t="s">
        <v>641</v>
      </c>
      <c r="G90" s="575">
        <v>50</v>
      </c>
      <c r="H90" s="575" t="s">
        <v>642</v>
      </c>
      <c r="I90" s="575">
        <v>100</v>
      </c>
      <c r="J90" s="566" t="s">
        <v>643</v>
      </c>
    </row>
    <row r="91" spans="1:10" s="12" customFormat="1" ht="31.25" customHeight="1" x14ac:dyDescent="0.15">
      <c r="A91" s="401"/>
      <c r="B91" s="581"/>
      <c r="C91" s="528"/>
      <c r="D91" s="454"/>
      <c r="E91" s="583"/>
      <c r="F91" s="476"/>
      <c r="G91" s="476"/>
      <c r="H91" s="476"/>
      <c r="I91" s="476"/>
      <c r="J91" s="487"/>
    </row>
    <row r="92" spans="1:10" s="12" customFormat="1" ht="31.25" customHeight="1" x14ac:dyDescent="0.15">
      <c r="A92" s="401"/>
      <c r="B92" s="581"/>
      <c r="C92" s="528"/>
      <c r="D92" s="455"/>
      <c r="E92" s="583"/>
      <c r="F92" s="476"/>
      <c r="G92" s="476"/>
      <c r="H92" s="476"/>
      <c r="I92" s="476"/>
      <c r="J92" s="487"/>
    </row>
    <row r="93" spans="1:10" s="12" customFormat="1" ht="27.5" customHeight="1" x14ac:dyDescent="0.15">
      <c r="A93" s="401"/>
      <c r="B93" s="581" t="s">
        <v>110</v>
      </c>
      <c r="C93" s="528"/>
      <c r="D93" s="453">
        <v>2.5000000000000001E-2</v>
      </c>
      <c r="E93" s="583">
        <v>50</v>
      </c>
      <c r="F93" s="420" t="s">
        <v>644</v>
      </c>
      <c r="G93" s="420">
        <v>50</v>
      </c>
      <c r="H93" s="420" t="s">
        <v>645</v>
      </c>
      <c r="I93" s="420">
        <v>100</v>
      </c>
      <c r="J93" s="427" t="s">
        <v>646</v>
      </c>
    </row>
    <row r="94" spans="1:10" s="12" customFormat="1" ht="27.5" customHeight="1" x14ac:dyDescent="0.15">
      <c r="A94" s="401"/>
      <c r="B94" s="581"/>
      <c r="C94" s="528"/>
      <c r="D94" s="454"/>
      <c r="E94" s="583"/>
      <c r="F94" s="420"/>
      <c r="G94" s="420"/>
      <c r="H94" s="420"/>
      <c r="I94" s="420"/>
      <c r="J94" s="427"/>
    </row>
    <row r="95" spans="1:10" s="12" customFormat="1" ht="27.5" customHeight="1" x14ac:dyDescent="0.15">
      <c r="A95" s="401"/>
      <c r="B95" s="581"/>
      <c r="C95" s="528"/>
      <c r="D95" s="455"/>
      <c r="E95" s="583"/>
      <c r="F95" s="420"/>
      <c r="G95" s="420"/>
      <c r="H95" s="420"/>
      <c r="I95" s="420"/>
      <c r="J95" s="427"/>
    </row>
    <row r="96" spans="1:10" s="12" customFormat="1" ht="36" customHeight="1" x14ac:dyDescent="0.15">
      <c r="A96" s="401"/>
      <c r="B96" s="581" t="s">
        <v>112</v>
      </c>
      <c r="C96" s="528"/>
      <c r="D96" s="453">
        <v>2.5000000000000001E-2</v>
      </c>
      <c r="E96" s="418">
        <v>100</v>
      </c>
      <c r="F96" s="476" t="s">
        <v>647</v>
      </c>
      <c r="G96" s="420">
        <v>50</v>
      </c>
      <c r="H96" s="420" t="s">
        <v>648</v>
      </c>
      <c r="I96" s="420">
        <v>100</v>
      </c>
      <c r="J96" s="487" t="s">
        <v>647</v>
      </c>
    </row>
    <row r="97" spans="1:10" s="12" customFormat="1" ht="36" customHeight="1" x14ac:dyDescent="0.15">
      <c r="A97" s="401"/>
      <c r="B97" s="581"/>
      <c r="C97" s="528"/>
      <c r="D97" s="454"/>
      <c r="E97" s="418"/>
      <c r="F97" s="476"/>
      <c r="G97" s="420"/>
      <c r="H97" s="420"/>
      <c r="I97" s="420"/>
      <c r="J97" s="487"/>
    </row>
    <row r="98" spans="1:10" s="12" customFormat="1" ht="36" customHeight="1" x14ac:dyDescent="0.15">
      <c r="A98" s="401"/>
      <c r="B98" s="581"/>
      <c r="C98" s="528"/>
      <c r="D98" s="455"/>
      <c r="E98" s="418"/>
      <c r="F98" s="476"/>
      <c r="G98" s="420"/>
      <c r="H98" s="420"/>
      <c r="I98" s="420"/>
      <c r="J98" s="487"/>
    </row>
    <row r="99" spans="1:10" s="12" customFormat="1" ht="31.25" customHeight="1" x14ac:dyDescent="0.15">
      <c r="A99" s="401"/>
      <c r="B99" s="581" t="s">
        <v>114</v>
      </c>
      <c r="C99" s="528"/>
      <c r="D99" s="453">
        <v>2.5000000000000001E-2</v>
      </c>
      <c r="E99" s="418">
        <v>50</v>
      </c>
      <c r="F99" s="420" t="s">
        <v>649</v>
      </c>
      <c r="G99" s="420">
        <v>100</v>
      </c>
      <c r="H99" s="420" t="s">
        <v>650</v>
      </c>
      <c r="I99" s="420">
        <v>100</v>
      </c>
      <c r="J99" s="427" t="s">
        <v>651</v>
      </c>
    </row>
    <row r="100" spans="1:10" s="12" customFormat="1" ht="31.25" customHeight="1" x14ac:dyDescent="0.15">
      <c r="A100" s="401"/>
      <c r="B100" s="581"/>
      <c r="C100" s="528"/>
      <c r="D100" s="454"/>
      <c r="E100" s="418"/>
      <c r="F100" s="420"/>
      <c r="G100" s="420"/>
      <c r="H100" s="420"/>
      <c r="I100" s="420"/>
      <c r="J100" s="427"/>
    </row>
    <row r="101" spans="1:10" s="12" customFormat="1" ht="31.25" customHeight="1" thickBot="1" x14ac:dyDescent="0.2">
      <c r="A101" s="504"/>
      <c r="B101" s="584"/>
      <c r="C101" s="529"/>
      <c r="D101" s="459"/>
      <c r="E101" s="449"/>
      <c r="F101" s="464"/>
      <c r="G101" s="464"/>
      <c r="H101" s="464"/>
      <c r="I101" s="464"/>
      <c r="J101" s="432"/>
    </row>
    <row r="102" spans="1:10" s="12" customFormat="1" ht="18" customHeight="1" x14ac:dyDescent="0.15">
      <c r="A102" s="468" t="s">
        <v>118</v>
      </c>
      <c r="B102" s="580" t="s">
        <v>652</v>
      </c>
      <c r="C102" s="527">
        <f>SUM(D102:D107)</f>
        <v>0.15000000000000002</v>
      </c>
      <c r="D102" s="454">
        <v>0.05</v>
      </c>
      <c r="E102" s="582">
        <v>100</v>
      </c>
      <c r="F102" s="575" t="s">
        <v>653</v>
      </c>
      <c r="G102" s="575">
        <v>50</v>
      </c>
      <c r="H102" s="575" t="s">
        <v>654</v>
      </c>
      <c r="I102" s="575">
        <v>50</v>
      </c>
      <c r="J102" s="566" t="s">
        <v>654</v>
      </c>
    </row>
    <row r="103" spans="1:10" s="12" customFormat="1" ht="18" customHeight="1" x14ac:dyDescent="0.15">
      <c r="A103" s="401"/>
      <c r="B103" s="581"/>
      <c r="C103" s="528"/>
      <c r="D103" s="454"/>
      <c r="E103" s="583"/>
      <c r="F103" s="476"/>
      <c r="G103" s="476"/>
      <c r="H103" s="476"/>
      <c r="I103" s="476"/>
      <c r="J103" s="487"/>
    </row>
    <row r="104" spans="1:10" s="12" customFormat="1" ht="18" customHeight="1" x14ac:dyDescent="0.15">
      <c r="A104" s="401"/>
      <c r="B104" s="581"/>
      <c r="C104" s="528"/>
      <c r="D104" s="455"/>
      <c r="E104" s="583"/>
      <c r="F104" s="476"/>
      <c r="G104" s="476"/>
      <c r="H104" s="476"/>
      <c r="I104" s="476"/>
      <c r="J104" s="487"/>
    </row>
    <row r="105" spans="1:10" s="12" customFormat="1" ht="18" customHeight="1" x14ac:dyDescent="0.15">
      <c r="A105" s="401"/>
      <c r="B105" s="581" t="s">
        <v>655</v>
      </c>
      <c r="C105" s="528"/>
      <c r="D105" s="453">
        <v>0.1</v>
      </c>
      <c r="E105" s="583">
        <v>50</v>
      </c>
      <c r="F105" s="476" t="s">
        <v>656</v>
      </c>
      <c r="G105" s="476">
        <v>50</v>
      </c>
      <c r="H105" s="476" t="s">
        <v>656</v>
      </c>
      <c r="I105" s="476">
        <v>50</v>
      </c>
      <c r="J105" s="487" t="s">
        <v>656</v>
      </c>
    </row>
    <row r="106" spans="1:10" s="12" customFormat="1" ht="18" customHeight="1" x14ac:dyDescent="0.15">
      <c r="A106" s="401"/>
      <c r="B106" s="581"/>
      <c r="C106" s="528"/>
      <c r="D106" s="454"/>
      <c r="E106" s="583"/>
      <c r="F106" s="476"/>
      <c r="G106" s="476"/>
      <c r="H106" s="476"/>
      <c r="I106" s="476"/>
      <c r="J106" s="487"/>
    </row>
    <row r="107" spans="1:10" s="12" customFormat="1" ht="18" customHeight="1" thickBot="1" x14ac:dyDescent="0.2">
      <c r="A107" s="504"/>
      <c r="B107" s="584"/>
      <c r="C107" s="529"/>
      <c r="D107" s="459"/>
      <c r="E107" s="585"/>
      <c r="F107" s="576"/>
      <c r="G107" s="576"/>
      <c r="H107" s="576"/>
      <c r="I107" s="576"/>
      <c r="J107" s="559"/>
    </row>
    <row r="108" spans="1:10" s="12" customFormat="1" ht="18" customHeight="1" x14ac:dyDescent="0.15">
      <c r="A108" s="468" t="s">
        <v>127</v>
      </c>
      <c r="B108" s="580" t="s">
        <v>128</v>
      </c>
      <c r="C108" s="533">
        <f>SUM(D108:D113)</f>
        <v>0.05</v>
      </c>
      <c r="D108" s="465">
        <v>2.5000000000000001E-2</v>
      </c>
      <c r="E108" s="582">
        <v>100</v>
      </c>
      <c r="F108" s="575" t="s">
        <v>657</v>
      </c>
      <c r="G108" s="575">
        <v>100</v>
      </c>
      <c r="H108" s="575" t="s">
        <v>658</v>
      </c>
      <c r="I108" s="575">
        <v>100</v>
      </c>
      <c r="J108" s="566" t="s">
        <v>658</v>
      </c>
    </row>
    <row r="109" spans="1:10" s="12" customFormat="1" ht="18" customHeight="1" x14ac:dyDescent="0.15">
      <c r="A109" s="401"/>
      <c r="B109" s="581"/>
      <c r="C109" s="534"/>
      <c r="D109" s="465"/>
      <c r="E109" s="583"/>
      <c r="F109" s="476"/>
      <c r="G109" s="476"/>
      <c r="H109" s="476"/>
      <c r="I109" s="476"/>
      <c r="J109" s="487"/>
    </row>
    <row r="110" spans="1:10" s="12" customFormat="1" ht="18" customHeight="1" x14ac:dyDescent="0.15">
      <c r="A110" s="401"/>
      <c r="B110" s="581"/>
      <c r="C110" s="534"/>
      <c r="D110" s="465"/>
      <c r="E110" s="583"/>
      <c r="F110" s="476"/>
      <c r="G110" s="476"/>
      <c r="H110" s="476"/>
      <c r="I110" s="476"/>
      <c r="J110" s="487"/>
    </row>
    <row r="111" spans="1:10" s="12" customFormat="1" ht="18" customHeight="1" x14ac:dyDescent="0.15">
      <c r="A111" s="401"/>
      <c r="B111" s="581" t="s">
        <v>130</v>
      </c>
      <c r="C111" s="534"/>
      <c r="D111" s="453">
        <v>2.5000000000000001E-2</v>
      </c>
      <c r="E111" s="586">
        <v>0</v>
      </c>
      <c r="F111" s="476" t="s">
        <v>656</v>
      </c>
      <c r="G111" s="573">
        <v>0</v>
      </c>
      <c r="H111" s="476" t="s">
        <v>656</v>
      </c>
      <c r="I111" s="573">
        <v>0</v>
      </c>
      <c r="J111" s="487" t="s">
        <v>656</v>
      </c>
    </row>
    <row r="112" spans="1:10" s="12" customFormat="1" ht="18" customHeight="1" x14ac:dyDescent="0.15">
      <c r="A112" s="401"/>
      <c r="B112" s="581"/>
      <c r="C112" s="534"/>
      <c r="D112" s="454"/>
      <c r="E112" s="586"/>
      <c r="F112" s="476"/>
      <c r="G112" s="573"/>
      <c r="H112" s="476"/>
      <c r="I112" s="573"/>
      <c r="J112" s="487"/>
    </row>
    <row r="113" spans="1:10" s="12" customFormat="1" ht="18" customHeight="1" thickBot="1" x14ac:dyDescent="0.2">
      <c r="A113" s="402"/>
      <c r="B113" s="589"/>
      <c r="C113" s="588"/>
      <c r="D113" s="459"/>
      <c r="E113" s="590"/>
      <c r="F113" s="481"/>
      <c r="G113" s="574"/>
      <c r="H113" s="481"/>
      <c r="I113" s="574"/>
      <c r="J113" s="489"/>
    </row>
    <row r="114" spans="1:10" ht="14.25" customHeight="1" thickBot="1" x14ac:dyDescent="0.2">
      <c r="A114" s="248"/>
      <c r="B114" s="84"/>
      <c r="C114" s="73"/>
      <c r="D114" s="68"/>
      <c r="E114" s="87"/>
      <c r="F114" s="84"/>
      <c r="G114" s="84"/>
      <c r="H114" s="84"/>
      <c r="I114" s="84"/>
      <c r="J114" s="84"/>
    </row>
    <row r="115" spans="1:10" ht="16" thickBot="1" x14ac:dyDescent="0.2">
      <c r="A115" s="249"/>
      <c r="B115" s="194" t="s">
        <v>134</v>
      </c>
      <c r="C115" s="177">
        <f>SUM(C6:C113)</f>
        <v>1</v>
      </c>
      <c r="D115" s="243">
        <f>SUM(D6:D113)</f>
        <v>1.0000000000000004</v>
      </c>
      <c r="E115" s="186">
        <f>ROUND(SUMPRODUCT($D$6:$D$113,E$6:E$113),2)</f>
        <v>47.46</v>
      </c>
      <c r="F115" s="188"/>
      <c r="G115" s="188">
        <f>ROUND(SUMPRODUCT($D$6:$D$113,G$6:G$113),2)</f>
        <v>52.61</v>
      </c>
      <c r="H115" s="188"/>
      <c r="I115" s="188">
        <f>ROUND(SUMPRODUCT($D$6:$D$113,I$6:I$113),2)</f>
        <v>62.08</v>
      </c>
      <c r="J115" s="75"/>
    </row>
    <row r="116" spans="1:10" x14ac:dyDescent="0.15">
      <c r="A116" s="249"/>
      <c r="B116" s="75"/>
      <c r="C116" s="74"/>
      <c r="D116" s="68"/>
      <c r="E116" s="89"/>
      <c r="F116" s="75"/>
      <c r="G116" s="79"/>
      <c r="H116" s="79"/>
      <c r="I116" s="79"/>
      <c r="J116" s="79"/>
    </row>
    <row r="117" spans="1:10" x14ac:dyDescent="0.15">
      <c r="A117" s="249"/>
      <c r="B117" s="75"/>
      <c r="C117" s="74"/>
      <c r="D117" s="68"/>
      <c r="E117" s="89"/>
      <c r="F117" s="75"/>
      <c r="G117" s="79"/>
      <c r="H117" s="79"/>
      <c r="I117" s="79"/>
      <c r="J117" s="79"/>
    </row>
    <row r="118" spans="1:10" x14ac:dyDescent="0.15">
      <c r="A118" s="249"/>
      <c r="B118" s="75"/>
      <c r="C118" s="74"/>
      <c r="D118" s="68"/>
      <c r="E118" s="89"/>
      <c r="F118" s="75"/>
      <c r="G118" s="79"/>
      <c r="H118" s="79"/>
      <c r="I118" s="79"/>
      <c r="J118" s="79"/>
    </row>
    <row r="119" spans="1:10" x14ac:dyDescent="0.15">
      <c r="A119" s="250"/>
      <c r="B119" s="75"/>
      <c r="C119" s="76"/>
      <c r="D119" s="22"/>
      <c r="E119" s="89"/>
      <c r="F119" s="75"/>
      <c r="G119" s="79"/>
      <c r="H119" s="79"/>
      <c r="I119" s="79"/>
      <c r="J119" s="79"/>
    </row>
    <row r="120" spans="1:10" x14ac:dyDescent="0.15">
      <c r="A120" s="250"/>
      <c r="B120" s="75"/>
      <c r="C120" s="76"/>
      <c r="D120" s="22"/>
      <c r="E120" s="89"/>
      <c r="F120" s="75"/>
      <c r="G120" s="79"/>
      <c r="H120" s="79"/>
      <c r="I120" s="79"/>
      <c r="J120" s="79"/>
    </row>
    <row r="121" spans="1:10" ht="15" thickBot="1" x14ac:dyDescent="0.2">
      <c r="A121" s="251"/>
      <c r="B121" s="148"/>
      <c r="C121" s="179"/>
      <c r="D121" s="22"/>
      <c r="E121" s="89"/>
      <c r="F121" s="75"/>
      <c r="G121" s="79"/>
      <c r="H121" s="79"/>
      <c r="I121" s="79"/>
      <c r="J121" s="79"/>
    </row>
    <row r="122" spans="1:10" ht="16" thickBot="1" x14ac:dyDescent="0.2">
      <c r="A122" s="140" t="s">
        <v>135</v>
      </c>
      <c r="B122" s="163"/>
      <c r="C122" s="142"/>
      <c r="D122" s="143"/>
      <c r="E122" s="152" t="s">
        <v>1</v>
      </c>
      <c r="F122" s="145" t="s">
        <v>2</v>
      </c>
      <c r="G122" s="146" t="s">
        <v>1</v>
      </c>
      <c r="H122" s="145" t="s">
        <v>599</v>
      </c>
      <c r="I122" s="146" t="s">
        <v>1</v>
      </c>
      <c r="J122" s="147" t="s">
        <v>600</v>
      </c>
    </row>
    <row r="123" spans="1:10" x14ac:dyDescent="0.15">
      <c r="A123" s="138" t="s">
        <v>14</v>
      </c>
      <c r="B123" s="83"/>
      <c r="C123" s="127"/>
      <c r="D123" s="85"/>
      <c r="E123" s="153">
        <f>SUMPRODUCT($D$6:$D$20,E6:E20)</f>
        <v>0</v>
      </c>
      <c r="F123" s="75"/>
      <c r="G123" s="139">
        <f>SUMPRODUCT($D$6:$D$20,G6:G20)</f>
        <v>0</v>
      </c>
      <c r="H123" s="75"/>
      <c r="I123" s="139">
        <f>SUMPRODUCT($D$6:$D$20,I6:I20)</f>
        <v>0</v>
      </c>
      <c r="J123" s="115"/>
    </row>
    <row r="124" spans="1:10" x14ac:dyDescent="0.15">
      <c r="A124" s="133" t="s">
        <v>29</v>
      </c>
      <c r="B124" s="117"/>
      <c r="C124" s="131"/>
      <c r="D124" s="129"/>
      <c r="E124" s="93">
        <f>SUMPRODUCT($D$21:$D$41,E21:E41)</f>
        <v>3.2145000000000001</v>
      </c>
      <c r="F124" s="75"/>
      <c r="G124" s="50">
        <f>SUMPRODUCT($D$21:$D$41,G21:G41)</f>
        <v>8.572000000000001</v>
      </c>
      <c r="H124" s="75"/>
      <c r="I124" s="50">
        <f>SUMPRODUCT($D$21:$D$41,I21:I41)</f>
        <v>11.786500000000002</v>
      </c>
      <c r="J124" s="115"/>
    </row>
    <row r="125" spans="1:10" x14ac:dyDescent="0.15">
      <c r="A125" s="133" t="s">
        <v>50</v>
      </c>
      <c r="B125" s="117"/>
      <c r="C125" s="131"/>
      <c r="D125" s="129"/>
      <c r="E125" s="93">
        <f>SUMPRODUCT($D$42:$D$50,E42:E50)</f>
        <v>4.9994999999999994</v>
      </c>
      <c r="F125" s="75"/>
      <c r="G125" s="50">
        <f>SUMPRODUCT($D$42:$D$50,G42:G50)</f>
        <v>6.6659999999999995</v>
      </c>
      <c r="H125" s="75"/>
      <c r="I125" s="50">
        <f>SUMPRODUCT($D$42:$D$50,I42:I50)</f>
        <v>6.6659999999999995</v>
      </c>
      <c r="J125" s="115"/>
    </row>
    <row r="126" spans="1:10" x14ac:dyDescent="0.15">
      <c r="A126" s="133" t="s">
        <v>65</v>
      </c>
      <c r="B126" s="117"/>
      <c r="C126" s="131"/>
      <c r="D126" s="129"/>
      <c r="E126" s="93">
        <f>SUMPRODUCT($D$51:$D$62,E51:E62)</f>
        <v>1.25</v>
      </c>
      <c r="F126" s="75"/>
      <c r="G126" s="50">
        <f>SUMPRODUCT($D$51:$D$62,G51:G62)</f>
        <v>2.5</v>
      </c>
      <c r="H126" s="75"/>
      <c r="I126" s="50">
        <f>SUMPRODUCT($D$51:$D$62,I51:I62)</f>
        <v>2.5</v>
      </c>
      <c r="J126" s="115"/>
    </row>
    <row r="127" spans="1:10" x14ac:dyDescent="0.15">
      <c r="A127" s="133" t="s">
        <v>137</v>
      </c>
      <c r="B127" s="117"/>
      <c r="C127" s="131"/>
      <c r="D127" s="129"/>
      <c r="E127" s="93">
        <f>SUMPRODUCT($D$63:$D$74,E63:E74)</f>
        <v>3.75</v>
      </c>
      <c r="F127" s="75"/>
      <c r="G127" s="50">
        <f>SUMPRODUCT($D$63:$D$74,G63:G74)</f>
        <v>3.125</v>
      </c>
      <c r="H127" s="75"/>
      <c r="I127" s="50">
        <f>SUMPRODUCT($D$63:$D$74,I63:I74)</f>
        <v>3.125</v>
      </c>
      <c r="J127" s="115"/>
    </row>
    <row r="128" spans="1:10" x14ac:dyDescent="0.15">
      <c r="A128" s="133" t="s">
        <v>90</v>
      </c>
      <c r="B128" s="117"/>
      <c r="C128" s="131"/>
      <c r="D128" s="129"/>
      <c r="E128" s="93">
        <f>SUMPRODUCT($D$75:$D$80,E75:E80)</f>
        <v>7.5</v>
      </c>
      <c r="F128" s="75"/>
      <c r="G128" s="50">
        <f>SUMPRODUCT($D$75:$D$80,G75:G80)</f>
        <v>7.5</v>
      </c>
      <c r="H128" s="75"/>
      <c r="I128" s="50">
        <f>SUMPRODUCT($D$75:$D$80,I75:I80)</f>
        <v>10</v>
      </c>
      <c r="J128" s="115"/>
    </row>
    <row r="129" spans="1:10" x14ac:dyDescent="0.15">
      <c r="A129" s="138" t="s">
        <v>97</v>
      </c>
      <c r="B129" s="83"/>
      <c r="C129" s="127"/>
      <c r="D129" s="85"/>
      <c r="E129" s="93">
        <f>SUMPRODUCT($D$81:$D$89,E81:E89)</f>
        <v>8</v>
      </c>
      <c r="F129" s="75"/>
      <c r="G129" s="50">
        <f>SUMPRODUCT($D$81:$D$89,G81:G89)</f>
        <v>8</v>
      </c>
      <c r="H129" s="75"/>
      <c r="I129" s="50">
        <f>SUMPRODUCT($D$81:$D$89,I81:I89)</f>
        <v>8</v>
      </c>
      <c r="J129" s="115"/>
    </row>
    <row r="130" spans="1:10" x14ac:dyDescent="0.15">
      <c r="A130" s="133" t="s">
        <v>105</v>
      </c>
      <c r="B130" s="117"/>
      <c r="C130" s="131"/>
      <c r="D130" s="129"/>
      <c r="E130" s="93">
        <f>SUMPRODUCT($D$90:$D$101,E90:E101)</f>
        <v>6.25</v>
      </c>
      <c r="F130" s="75"/>
      <c r="G130" s="50">
        <f>SUMPRODUCT($D$90:$D$101,G90:G101)</f>
        <v>6.25</v>
      </c>
      <c r="H130" s="75"/>
      <c r="I130" s="50">
        <f>SUMPRODUCT($D$90:$D$101,I90:I101)</f>
        <v>10</v>
      </c>
      <c r="J130" s="115"/>
    </row>
    <row r="131" spans="1:10" x14ac:dyDescent="0.15">
      <c r="A131" s="133" t="s">
        <v>118</v>
      </c>
      <c r="B131" s="117"/>
      <c r="C131" s="131"/>
      <c r="D131" s="129"/>
      <c r="E131" s="93">
        <f>SUMPRODUCT($D$102:$D$107,E102:E107)</f>
        <v>10</v>
      </c>
      <c r="F131" s="75"/>
      <c r="G131" s="50">
        <f>SUMPRODUCT($D$102:$D$107,G102:G107)</f>
        <v>7.5</v>
      </c>
      <c r="H131" s="75"/>
      <c r="I131" s="50">
        <f>SUMPRODUCT($D$102:$D$107,I102:I107)</f>
        <v>7.5</v>
      </c>
      <c r="J131" s="115"/>
    </row>
    <row r="132" spans="1:10" ht="15" thickBot="1" x14ac:dyDescent="0.2">
      <c r="A132" s="116" t="s">
        <v>127</v>
      </c>
      <c r="B132" s="97"/>
      <c r="C132" s="174"/>
      <c r="D132" s="175"/>
      <c r="E132" s="94">
        <f>SUMPRODUCT($D$108:$D$113,E108:E113)</f>
        <v>2.5</v>
      </c>
      <c r="F132" s="148"/>
      <c r="G132" s="95">
        <f>SUMPRODUCT($D$108:$D$113,G108:G113)</f>
        <v>2.5</v>
      </c>
      <c r="H132" s="148"/>
      <c r="I132" s="95">
        <f>SUMPRODUCT($D$108:$D$113,I108:I113)</f>
        <v>2.5</v>
      </c>
      <c r="J132" s="100"/>
    </row>
    <row r="133" spans="1:10" x14ac:dyDescent="0.15">
      <c r="B133" s="21"/>
    </row>
    <row r="134" spans="1:10" x14ac:dyDescent="0.15">
      <c r="B134" s="21"/>
    </row>
    <row r="135" spans="1:10" x14ac:dyDescent="0.15">
      <c r="B135" s="21"/>
    </row>
    <row r="136" spans="1:10" x14ac:dyDescent="0.15">
      <c r="B136" s="21"/>
    </row>
    <row r="137" spans="1:10" x14ac:dyDescent="0.15">
      <c r="B137" s="21"/>
    </row>
    <row r="138" spans="1:10" x14ac:dyDescent="0.15">
      <c r="B138" s="21"/>
    </row>
    <row r="139" spans="1:10" x14ac:dyDescent="0.15">
      <c r="B139" s="21"/>
    </row>
    <row r="140" spans="1:10" x14ac:dyDescent="0.15">
      <c r="B140" s="21"/>
    </row>
    <row r="141" spans="1:10" x14ac:dyDescent="0.15">
      <c r="B141" s="21"/>
    </row>
    <row r="142" spans="1:10" x14ac:dyDescent="0.15">
      <c r="B142" s="21"/>
    </row>
    <row r="143" spans="1:10" x14ac:dyDescent="0.15">
      <c r="B143" s="21"/>
    </row>
    <row r="144" spans="1:10" x14ac:dyDescent="0.15">
      <c r="B144" s="21"/>
    </row>
    <row r="145" spans="2:2" x14ac:dyDescent="0.15">
      <c r="B145" s="21"/>
    </row>
    <row r="146" spans="2:2" x14ac:dyDescent="0.15">
      <c r="B146" s="21"/>
    </row>
    <row r="147" spans="2:2" x14ac:dyDescent="0.15">
      <c r="B147" s="21"/>
    </row>
    <row r="148" spans="2:2" x14ac:dyDescent="0.15">
      <c r="B148" s="21"/>
    </row>
    <row r="149" spans="2:2" x14ac:dyDescent="0.15">
      <c r="B149" s="21"/>
    </row>
    <row r="150" spans="2:2" x14ac:dyDescent="0.15">
      <c r="B150" s="21"/>
    </row>
    <row r="151" spans="2:2" x14ac:dyDescent="0.15">
      <c r="B151" s="21"/>
    </row>
    <row r="152" spans="2:2" x14ac:dyDescent="0.15">
      <c r="B152" s="21"/>
    </row>
    <row r="153" spans="2:2" x14ac:dyDescent="0.15">
      <c r="B153" s="21"/>
    </row>
    <row r="154" spans="2:2" x14ac:dyDescent="0.15">
      <c r="B154" s="21"/>
    </row>
    <row r="155" spans="2:2" x14ac:dyDescent="0.15">
      <c r="B155" s="21"/>
    </row>
    <row r="156" spans="2:2" x14ac:dyDescent="0.15">
      <c r="B156" s="21"/>
    </row>
    <row r="157" spans="2:2" x14ac:dyDescent="0.15">
      <c r="B157" s="21"/>
    </row>
    <row r="158" spans="2:2" x14ac:dyDescent="0.15">
      <c r="B158" s="21"/>
    </row>
    <row r="159" spans="2:2" x14ac:dyDescent="0.15">
      <c r="B159" s="21"/>
    </row>
    <row r="160" spans="2:2" x14ac:dyDescent="0.15">
      <c r="B160" s="21"/>
    </row>
    <row r="161" spans="2:2" x14ac:dyDescent="0.15">
      <c r="B161" s="21"/>
    </row>
    <row r="162" spans="2:2" x14ac:dyDescent="0.15">
      <c r="B162" s="21"/>
    </row>
    <row r="163" spans="2:2" x14ac:dyDescent="0.15">
      <c r="B163" s="21"/>
    </row>
    <row r="164" spans="2:2" x14ac:dyDescent="0.15">
      <c r="B164" s="21"/>
    </row>
    <row r="165" spans="2:2" x14ac:dyDescent="0.15">
      <c r="B165" s="21"/>
    </row>
    <row r="166" spans="2:2" x14ac:dyDescent="0.15">
      <c r="B166" s="21"/>
    </row>
    <row r="167" spans="2:2" x14ac:dyDescent="0.15">
      <c r="B167" s="21"/>
    </row>
    <row r="168" spans="2:2" x14ac:dyDescent="0.15">
      <c r="B168" s="21"/>
    </row>
    <row r="169" spans="2:2" x14ac:dyDescent="0.15">
      <c r="B169" s="21"/>
    </row>
    <row r="170" spans="2:2" x14ac:dyDescent="0.15">
      <c r="B170" s="21"/>
    </row>
    <row r="171" spans="2:2" x14ac:dyDescent="0.15">
      <c r="B171" s="21"/>
    </row>
    <row r="172" spans="2:2" x14ac:dyDescent="0.15">
      <c r="B172" s="21"/>
    </row>
  </sheetData>
  <sheetProtection algorithmName="SHA-512" hashValue="mZwibIlXH1qatpz37dEdbJGLL7Isz0Ewehak7EdGT+6akHOKbkKPyRGxlaOdI1H6rNqbq/Jg3r+wvyjYfxrsLg==" saltValue="Rh9MpX74CC82eZNoGcZKxw==" spinCount="100000" sheet="1" objects="1" scenarios="1"/>
  <mergeCells count="314">
    <mergeCell ref="G111:G113"/>
    <mergeCell ref="H111:H113"/>
    <mergeCell ref="G96:G98"/>
    <mergeCell ref="H96:H98"/>
    <mergeCell ref="G99:G101"/>
    <mergeCell ref="H99:H101"/>
    <mergeCell ref="G102:G104"/>
    <mergeCell ref="H102:H104"/>
    <mergeCell ref="G87:G89"/>
    <mergeCell ref="H87:H89"/>
    <mergeCell ref="G90:G92"/>
    <mergeCell ref="H90:H92"/>
    <mergeCell ref="G93:G95"/>
    <mergeCell ref="H93:H95"/>
    <mergeCell ref="G105:G107"/>
    <mergeCell ref="H105:H107"/>
    <mergeCell ref="G108:G110"/>
    <mergeCell ref="H108:H110"/>
    <mergeCell ref="G78:G80"/>
    <mergeCell ref="H78:H80"/>
    <mergeCell ref="G81:G83"/>
    <mergeCell ref="H81:H83"/>
    <mergeCell ref="G84:G86"/>
    <mergeCell ref="H84:H86"/>
    <mergeCell ref="G69:G71"/>
    <mergeCell ref="H69:H71"/>
    <mergeCell ref="G72:G74"/>
    <mergeCell ref="H72:H74"/>
    <mergeCell ref="G75:G77"/>
    <mergeCell ref="H75:H77"/>
    <mergeCell ref="G60:G62"/>
    <mergeCell ref="H60:H62"/>
    <mergeCell ref="G63:G65"/>
    <mergeCell ref="H63:H65"/>
    <mergeCell ref="G66:G68"/>
    <mergeCell ref="H66:H68"/>
    <mergeCell ref="G30:G32"/>
    <mergeCell ref="H30:H32"/>
    <mergeCell ref="G51:G53"/>
    <mergeCell ref="H51:H53"/>
    <mergeCell ref="G54:G56"/>
    <mergeCell ref="H54:H56"/>
    <mergeCell ref="G57:G59"/>
    <mergeCell ref="H57:H59"/>
    <mergeCell ref="G42:G44"/>
    <mergeCell ref="H42:H44"/>
    <mergeCell ref="G45:G47"/>
    <mergeCell ref="H45:H47"/>
    <mergeCell ref="G48:G50"/>
    <mergeCell ref="H48:H50"/>
    <mergeCell ref="G33:G35"/>
    <mergeCell ref="H33:H35"/>
    <mergeCell ref="G36:G38"/>
    <mergeCell ref="H36:H38"/>
    <mergeCell ref="G39:G41"/>
    <mergeCell ref="H39:H41"/>
    <mergeCell ref="G24:G26"/>
    <mergeCell ref="H24:H26"/>
    <mergeCell ref="G27:G29"/>
    <mergeCell ref="H27:H29"/>
    <mergeCell ref="G15:G17"/>
    <mergeCell ref="H15:H17"/>
    <mergeCell ref="G18:G20"/>
    <mergeCell ref="H18:H20"/>
    <mergeCell ref="G21:G23"/>
    <mergeCell ref="H21:H23"/>
    <mergeCell ref="G6:G8"/>
    <mergeCell ref="H6:H8"/>
    <mergeCell ref="G9:G11"/>
    <mergeCell ref="H9:H11"/>
    <mergeCell ref="G12:G14"/>
    <mergeCell ref="H12:H14"/>
    <mergeCell ref="A108:A113"/>
    <mergeCell ref="B108:B110"/>
    <mergeCell ref="C108:C113"/>
    <mergeCell ref="D108:D110"/>
    <mergeCell ref="B99:B101"/>
    <mergeCell ref="D99:D101"/>
    <mergeCell ref="E99:E101"/>
    <mergeCell ref="F99:F101"/>
    <mergeCell ref="A102:A107"/>
    <mergeCell ref="B102:B104"/>
    <mergeCell ref="C102:C107"/>
    <mergeCell ref="D102:D104"/>
    <mergeCell ref="E102:E104"/>
    <mergeCell ref="E108:E110"/>
    <mergeCell ref="F108:F110"/>
    <mergeCell ref="B111:B113"/>
    <mergeCell ref="D111:D113"/>
    <mergeCell ref="E111:E113"/>
    <mergeCell ref="F111:F113"/>
    <mergeCell ref="F102:F104"/>
    <mergeCell ref="B105:B107"/>
    <mergeCell ref="D105:D107"/>
    <mergeCell ref="E105:E107"/>
    <mergeCell ref="F105:F107"/>
    <mergeCell ref="A90:A101"/>
    <mergeCell ref="B90:B92"/>
    <mergeCell ref="C90:C101"/>
    <mergeCell ref="D90:D92"/>
    <mergeCell ref="E90:E92"/>
    <mergeCell ref="A81:A89"/>
    <mergeCell ref="F90:F92"/>
    <mergeCell ref="B93:B95"/>
    <mergeCell ref="D93:D95"/>
    <mergeCell ref="E93:E95"/>
    <mergeCell ref="F93:F95"/>
    <mergeCell ref="B96:B98"/>
    <mergeCell ref="D96:D98"/>
    <mergeCell ref="E96:E98"/>
    <mergeCell ref="F96:F98"/>
    <mergeCell ref="E81:E83"/>
    <mergeCell ref="F81:F83"/>
    <mergeCell ref="B84:B86"/>
    <mergeCell ref="D84:D86"/>
    <mergeCell ref="E84:E86"/>
    <mergeCell ref="F84:F86"/>
    <mergeCell ref="B78:B80"/>
    <mergeCell ref="D78:D80"/>
    <mergeCell ref="E78:E80"/>
    <mergeCell ref="F78:F80"/>
    <mergeCell ref="B81:B83"/>
    <mergeCell ref="C81:C89"/>
    <mergeCell ref="D81:D83"/>
    <mergeCell ref="B87:B89"/>
    <mergeCell ref="D87:D89"/>
    <mergeCell ref="E87:E89"/>
    <mergeCell ref="F87:F89"/>
    <mergeCell ref="A51:A62"/>
    <mergeCell ref="A75:A80"/>
    <mergeCell ref="B75:B77"/>
    <mergeCell ref="C75:C80"/>
    <mergeCell ref="D75:D77"/>
    <mergeCell ref="E75:E77"/>
    <mergeCell ref="F66:F68"/>
    <mergeCell ref="B69:B71"/>
    <mergeCell ref="D69:D71"/>
    <mergeCell ref="E69:E71"/>
    <mergeCell ref="F69:F71"/>
    <mergeCell ref="B72:B74"/>
    <mergeCell ref="D72:D74"/>
    <mergeCell ref="E72:E74"/>
    <mergeCell ref="F72:F74"/>
    <mergeCell ref="A63:A74"/>
    <mergeCell ref="B63:B65"/>
    <mergeCell ref="C63:C74"/>
    <mergeCell ref="D63:D65"/>
    <mergeCell ref="E63:E65"/>
    <mergeCell ref="F63:F65"/>
    <mergeCell ref="B66:B68"/>
    <mergeCell ref="D66:D68"/>
    <mergeCell ref="F75:F77"/>
    <mergeCell ref="E66:E68"/>
    <mergeCell ref="F51:F53"/>
    <mergeCell ref="B54:B56"/>
    <mergeCell ref="D54:D56"/>
    <mergeCell ref="E54:E56"/>
    <mergeCell ref="F54:F56"/>
    <mergeCell ref="B57:B59"/>
    <mergeCell ref="D57:D59"/>
    <mergeCell ref="E57:E59"/>
    <mergeCell ref="F57:F59"/>
    <mergeCell ref="B51:B53"/>
    <mergeCell ref="C51:C62"/>
    <mergeCell ref="D51:D53"/>
    <mergeCell ref="E51:E53"/>
    <mergeCell ref="B60:B62"/>
    <mergeCell ref="D60:D62"/>
    <mergeCell ref="E60:E62"/>
    <mergeCell ref="F60:F62"/>
    <mergeCell ref="A42:A50"/>
    <mergeCell ref="B42:B44"/>
    <mergeCell ref="C42:C50"/>
    <mergeCell ref="D42:D44"/>
    <mergeCell ref="E42:E44"/>
    <mergeCell ref="A21:A41"/>
    <mergeCell ref="F42:F44"/>
    <mergeCell ref="B45:B47"/>
    <mergeCell ref="D45:D47"/>
    <mergeCell ref="E45:E47"/>
    <mergeCell ref="F45:F47"/>
    <mergeCell ref="B48:B50"/>
    <mergeCell ref="D48:D50"/>
    <mergeCell ref="E48:E50"/>
    <mergeCell ref="F48:F50"/>
    <mergeCell ref="D27:D29"/>
    <mergeCell ref="E27:E29"/>
    <mergeCell ref="F27:F29"/>
    <mergeCell ref="B30:B32"/>
    <mergeCell ref="D30:D32"/>
    <mergeCell ref="E30:E32"/>
    <mergeCell ref="F30:F32"/>
    <mergeCell ref="B39:B41"/>
    <mergeCell ref="B21:B23"/>
    <mergeCell ref="C21:C41"/>
    <mergeCell ref="D21:D23"/>
    <mergeCell ref="B33:B35"/>
    <mergeCell ref="D33:D35"/>
    <mergeCell ref="E33:E35"/>
    <mergeCell ref="F33:F35"/>
    <mergeCell ref="B36:B38"/>
    <mergeCell ref="D36:D38"/>
    <mergeCell ref="E36:E38"/>
    <mergeCell ref="F36:F38"/>
    <mergeCell ref="B27:B29"/>
    <mergeCell ref="D39:D41"/>
    <mergeCell ref="E39:E41"/>
    <mergeCell ref="F39:F41"/>
    <mergeCell ref="E21:E23"/>
    <mergeCell ref="F21:F23"/>
    <mergeCell ref="B24:B26"/>
    <mergeCell ref="D24:D26"/>
    <mergeCell ref="E24:E26"/>
    <mergeCell ref="F24:F26"/>
    <mergeCell ref="A6:A20"/>
    <mergeCell ref="B6:B8"/>
    <mergeCell ref="C6:C20"/>
    <mergeCell ref="D6:D8"/>
    <mergeCell ref="E6:E8"/>
    <mergeCell ref="B15:B17"/>
    <mergeCell ref="D15:D17"/>
    <mergeCell ref="E15:E17"/>
    <mergeCell ref="F6:F8"/>
    <mergeCell ref="B9:B11"/>
    <mergeCell ref="D9:D11"/>
    <mergeCell ref="E9:E11"/>
    <mergeCell ref="F9:F11"/>
    <mergeCell ref="B12:B14"/>
    <mergeCell ref="D12:D14"/>
    <mergeCell ref="E12:E14"/>
    <mergeCell ref="F12:F14"/>
    <mergeCell ref="F15:F17"/>
    <mergeCell ref="B18:B20"/>
    <mergeCell ref="D18:D20"/>
    <mergeCell ref="E18:E20"/>
    <mergeCell ref="F18:F20"/>
    <mergeCell ref="I6:I8"/>
    <mergeCell ref="J6:J8"/>
    <mergeCell ref="I9:I11"/>
    <mergeCell ref="J9:J11"/>
    <mergeCell ref="I12:I14"/>
    <mergeCell ref="J12:J14"/>
    <mergeCell ref="I15:I17"/>
    <mergeCell ref="J15:J17"/>
    <mergeCell ref="I18:I20"/>
    <mergeCell ref="J18:J20"/>
    <mergeCell ref="I21:I23"/>
    <mergeCell ref="J21:J23"/>
    <mergeCell ref="I24:I26"/>
    <mergeCell ref="J24:J26"/>
    <mergeCell ref="I27:I29"/>
    <mergeCell ref="J27:J29"/>
    <mergeCell ref="I30:I32"/>
    <mergeCell ref="J30:J32"/>
    <mergeCell ref="I33:I35"/>
    <mergeCell ref="J33:J35"/>
    <mergeCell ref="I36:I38"/>
    <mergeCell ref="J36:J38"/>
    <mergeCell ref="I39:I41"/>
    <mergeCell ref="J39:J41"/>
    <mergeCell ref="I42:I44"/>
    <mergeCell ref="J42:J44"/>
    <mergeCell ref="I45:I47"/>
    <mergeCell ref="J45:J47"/>
    <mergeCell ref="I48:I50"/>
    <mergeCell ref="J48:J50"/>
    <mergeCell ref="I51:I53"/>
    <mergeCell ref="J51:J53"/>
    <mergeCell ref="I54:I56"/>
    <mergeCell ref="J54:J56"/>
    <mergeCell ref="I57:I59"/>
    <mergeCell ref="J57:J59"/>
    <mergeCell ref="I60:I62"/>
    <mergeCell ref="J60:J62"/>
    <mergeCell ref="I63:I65"/>
    <mergeCell ref="J63:J65"/>
    <mergeCell ref="I90:I92"/>
    <mergeCell ref="J90:J92"/>
    <mergeCell ref="I93:I95"/>
    <mergeCell ref="J93:J95"/>
    <mergeCell ref="I66:I68"/>
    <mergeCell ref="J66:J68"/>
    <mergeCell ref="I69:I71"/>
    <mergeCell ref="J69:J71"/>
    <mergeCell ref="I72:I74"/>
    <mergeCell ref="J72:J74"/>
    <mergeCell ref="I75:I77"/>
    <mergeCell ref="J75:J77"/>
    <mergeCell ref="I78:I80"/>
    <mergeCell ref="J78:J80"/>
    <mergeCell ref="E3:E5"/>
    <mergeCell ref="F3:F5"/>
    <mergeCell ref="G3:G5"/>
    <mergeCell ref="H3:H5"/>
    <mergeCell ref="I3:I5"/>
    <mergeCell ref="J3:J5"/>
    <mergeCell ref="I111:I113"/>
    <mergeCell ref="J111:J113"/>
    <mergeCell ref="I96:I98"/>
    <mergeCell ref="J96:J98"/>
    <mergeCell ref="I99:I101"/>
    <mergeCell ref="J99:J101"/>
    <mergeCell ref="I102:I104"/>
    <mergeCell ref="J102:J104"/>
    <mergeCell ref="I105:I107"/>
    <mergeCell ref="J105:J107"/>
    <mergeCell ref="I108:I110"/>
    <mergeCell ref="J108:J110"/>
    <mergeCell ref="I81:I83"/>
    <mergeCell ref="J81:J83"/>
    <mergeCell ref="I84:I86"/>
    <mergeCell ref="J84:J86"/>
    <mergeCell ref="I87:I89"/>
    <mergeCell ref="J87:J89"/>
  </mergeCells>
  <conditionalFormatting sqref="E123:E132 G123:G132 I123:I132">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landscape" r:id="rId1"/>
  <headerFooter>
    <oddHeader>&amp;L&amp;"Arial,Fett"&amp;18ALTERNATIVE 1: STADTBAHN OBERIRDISCH&amp;C&amp;"Arial,Fett"&amp;18AACHENER WEIHER</oddHeader>
  </headerFooter>
  <rowBreaks count="2" manualBreakCount="2">
    <brk id="50" max="10" man="1"/>
    <brk id="8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BC166"/>
  <sheetViews>
    <sheetView showGridLines="0" zoomScaleNormal="100" zoomScaleSheetLayoutView="30" zoomScalePageLayoutView="55" workbookViewId="0">
      <selection activeCell="C5" sqref="C5:C19"/>
    </sheetView>
  </sheetViews>
  <sheetFormatPr baseColWidth="10" defaultColWidth="11.1640625" defaultRowHeight="14" x14ac:dyDescent="0.15"/>
  <cols>
    <col min="1" max="1" width="20.5" style="2" customWidth="1"/>
    <col min="2" max="2" width="41.5" style="2" customWidth="1"/>
    <col min="3" max="3" width="11.1640625" style="2" customWidth="1"/>
    <col min="4" max="4" width="10.6640625" style="4" customWidth="1"/>
    <col min="5" max="5" width="10.6640625" style="2" customWidth="1"/>
    <col min="6" max="6" width="10.6640625" style="4" customWidth="1"/>
    <col min="7" max="7" width="10.6640625" style="2" customWidth="1"/>
    <col min="8" max="8" width="10.6640625" style="4" customWidth="1"/>
    <col min="9" max="9" width="10.6640625" style="2" customWidth="1"/>
    <col min="10" max="10" width="10.6640625" style="4" customWidth="1"/>
    <col min="11" max="11" width="10.6640625" style="2" customWidth="1"/>
    <col min="12" max="12" width="10.6640625" style="4" customWidth="1"/>
    <col min="13" max="13" width="10.6640625" style="2" customWidth="1"/>
    <col min="14" max="14" width="10.6640625" style="4" customWidth="1"/>
    <col min="15" max="15" width="10.6640625" style="2" customWidth="1"/>
    <col min="16" max="16" width="10.6640625" style="4" customWidth="1"/>
    <col min="17" max="17" width="10.6640625" style="2" customWidth="1"/>
    <col min="18" max="18" width="11.1640625" style="2"/>
    <col min="19" max="19" width="18.5" style="2" bestFit="1" customWidth="1"/>
    <col min="20" max="20" width="5.6640625" style="2" customWidth="1"/>
    <col min="21" max="24" width="11.1640625" style="24" customWidth="1"/>
    <col min="25" max="25" width="5.6640625" style="2" customWidth="1"/>
    <col min="26" max="27" width="11.1640625" style="24" customWidth="1"/>
    <col min="28" max="28" width="5.6640625" style="2" customWidth="1"/>
    <col min="29" max="34" width="11.1640625" style="24" customWidth="1"/>
    <col min="35" max="35" width="5.6640625" style="2" customWidth="1"/>
    <col min="36" max="37" width="11.1640625" style="2" customWidth="1"/>
    <col min="38" max="38" width="5.6640625" style="2" customWidth="1"/>
    <col min="39" max="41" width="11.1640625" style="2" customWidth="1"/>
    <col min="42" max="42" width="5.6640625" style="2" customWidth="1"/>
    <col min="43" max="43" width="11.1640625" style="24"/>
    <col min="44" max="44" width="11.1640625" style="24" customWidth="1"/>
    <col min="45" max="46" width="11.1640625" style="24"/>
    <col min="47" max="47" width="11.1640625" style="24" customWidth="1"/>
    <col min="48" max="48" width="5.6640625" style="2" customWidth="1"/>
    <col min="49" max="49" width="20.1640625" style="24" customWidth="1"/>
    <col min="50" max="50" width="7.5" style="24" customWidth="1"/>
    <col min="51" max="53" width="11.1640625" style="24"/>
    <col min="54" max="54" width="5.6640625" style="2" customWidth="1"/>
    <col min="55" max="55" width="18.6640625" style="2" bestFit="1" customWidth="1"/>
    <col min="56" max="16384" width="11.1640625" style="2"/>
  </cols>
  <sheetData>
    <row r="1" spans="1:53" ht="18" x14ac:dyDescent="0.15">
      <c r="A1" s="1" t="s">
        <v>659</v>
      </c>
    </row>
    <row r="2" spans="1:53" s="5" customFormat="1" thickBot="1" x14ac:dyDescent="0.2">
      <c r="A2" s="13" t="s">
        <v>11</v>
      </c>
      <c r="B2" s="272">
        <v>44995</v>
      </c>
      <c r="D2" s="6"/>
      <c r="F2" s="6"/>
      <c r="H2" s="6"/>
      <c r="J2" s="6"/>
      <c r="L2" s="6"/>
      <c r="N2" s="6"/>
      <c r="P2" s="6"/>
      <c r="U2" s="7" t="s">
        <v>660</v>
      </c>
      <c r="V2" s="7"/>
      <c r="W2" s="7"/>
      <c r="X2" s="7"/>
      <c r="Z2" s="7" t="s">
        <v>661</v>
      </c>
      <c r="AA2" s="7"/>
      <c r="AC2" s="7" t="s">
        <v>662</v>
      </c>
      <c r="AD2" s="7"/>
      <c r="AE2" s="7"/>
      <c r="AF2" s="7"/>
      <c r="AG2" s="7"/>
      <c r="AH2" s="7"/>
      <c r="AJ2" s="5" t="s">
        <v>663</v>
      </c>
      <c r="AM2" s="5" t="s">
        <v>664</v>
      </c>
      <c r="AQ2" s="7" t="s">
        <v>665</v>
      </c>
      <c r="AR2" s="7"/>
      <c r="AS2" s="7"/>
      <c r="AT2" s="7"/>
      <c r="AU2" s="7"/>
      <c r="AW2" s="60" t="s">
        <v>666</v>
      </c>
      <c r="AX2" s="7"/>
      <c r="AY2" s="60" t="s">
        <v>667</v>
      </c>
      <c r="AZ2" s="7"/>
      <c r="BA2" s="7"/>
    </row>
    <row r="3" spans="1:53" s="14" customFormat="1" ht="27.75" customHeight="1" thickBot="1" x14ac:dyDescent="0.2">
      <c r="A3" s="15"/>
      <c r="B3" s="16"/>
      <c r="C3" s="17" t="s">
        <v>668</v>
      </c>
      <c r="D3" s="600" t="s">
        <v>669</v>
      </c>
      <c r="E3" s="605"/>
      <c r="F3" s="600" t="s">
        <v>50</v>
      </c>
      <c r="G3" s="605"/>
      <c r="H3" s="600" t="s">
        <v>670</v>
      </c>
      <c r="I3" s="601"/>
      <c r="J3" s="600" t="s">
        <v>118</v>
      </c>
      <c r="K3" s="601"/>
      <c r="L3" s="600" t="s">
        <v>671</v>
      </c>
      <c r="M3" s="601"/>
      <c r="N3" s="600" t="s">
        <v>672</v>
      </c>
      <c r="O3" s="601"/>
      <c r="P3" s="600" t="s">
        <v>673</v>
      </c>
      <c r="Q3" s="601"/>
      <c r="U3" s="23" t="s">
        <v>674</v>
      </c>
      <c r="V3" s="54" t="s">
        <v>675</v>
      </c>
      <c r="W3" s="54" t="s">
        <v>676</v>
      </c>
      <c r="X3" s="54" t="s">
        <v>677</v>
      </c>
      <c r="Z3" s="23" t="s">
        <v>674</v>
      </c>
      <c r="AA3" s="54" t="s">
        <v>675</v>
      </c>
      <c r="AC3" s="23" t="s">
        <v>674</v>
      </c>
      <c r="AD3" s="23" t="s">
        <v>678</v>
      </c>
      <c r="AE3" s="57" t="s">
        <v>679</v>
      </c>
      <c r="AF3" s="57" t="s">
        <v>680</v>
      </c>
      <c r="AG3" s="57" t="s">
        <v>681</v>
      </c>
      <c r="AH3" s="57" t="s">
        <v>682</v>
      </c>
      <c r="AJ3" s="57" t="s">
        <v>674</v>
      </c>
      <c r="AK3" s="57" t="s">
        <v>675</v>
      </c>
      <c r="AM3" s="57" t="s">
        <v>674</v>
      </c>
      <c r="AN3" s="57" t="s">
        <v>675</v>
      </c>
      <c r="AO3" s="57" t="s">
        <v>683</v>
      </c>
      <c r="AQ3" s="57" t="s">
        <v>674</v>
      </c>
      <c r="AR3" s="57" t="s">
        <v>675</v>
      </c>
      <c r="AS3" s="57" t="s">
        <v>676</v>
      </c>
      <c r="AT3" s="57" t="s">
        <v>677</v>
      </c>
      <c r="AU3" s="57" t="s">
        <v>678</v>
      </c>
      <c r="AW3" s="23" t="s">
        <v>674</v>
      </c>
      <c r="AX3" s="55"/>
      <c r="AY3" s="23" t="s">
        <v>684</v>
      </c>
      <c r="AZ3" s="23" t="s">
        <v>684</v>
      </c>
      <c r="BA3" s="23" t="s">
        <v>685</v>
      </c>
    </row>
    <row r="4" spans="1:53" s="12" customFormat="1" ht="18" customHeight="1" thickBot="1" x14ac:dyDescent="0.2">
      <c r="C4" s="25"/>
      <c r="D4" s="28"/>
      <c r="F4" s="28"/>
      <c r="H4" s="28"/>
      <c r="J4" s="28"/>
      <c r="L4" s="28"/>
      <c r="N4" s="28"/>
      <c r="P4" s="28"/>
      <c r="U4" s="25"/>
      <c r="V4" s="25"/>
      <c r="W4" s="25"/>
      <c r="X4" s="25"/>
      <c r="Z4" s="25"/>
      <c r="AA4" s="25"/>
      <c r="AC4" s="25"/>
      <c r="AD4" s="25"/>
      <c r="AE4" s="25"/>
      <c r="AF4" s="25"/>
      <c r="AG4" s="25"/>
      <c r="AH4" s="25"/>
      <c r="AM4" s="25"/>
      <c r="AN4" s="25"/>
      <c r="AO4" s="25"/>
      <c r="AQ4" s="25"/>
      <c r="AR4" s="25"/>
      <c r="AS4" s="25"/>
      <c r="AT4" s="25"/>
      <c r="AU4" s="25"/>
      <c r="AW4" s="25"/>
      <c r="AX4" s="25"/>
      <c r="AY4" s="25"/>
      <c r="AZ4" s="25"/>
      <c r="BA4" s="25"/>
    </row>
    <row r="5" spans="1:53" s="12" customFormat="1" ht="18" customHeight="1" x14ac:dyDescent="0.15">
      <c r="A5" s="602" t="s">
        <v>14</v>
      </c>
      <c r="B5" s="603" t="s">
        <v>15</v>
      </c>
      <c r="C5" s="550"/>
      <c r="D5" s="550">
        <v>0.1</v>
      </c>
      <c r="E5" s="604">
        <f>$D$5/COUNTA($B$5:$B$19)</f>
        <v>0.02</v>
      </c>
      <c r="F5" s="596">
        <v>0.1</v>
      </c>
      <c r="G5" s="595">
        <f>F$5/COUNTA($B$5:$B$19)</f>
        <v>0.02</v>
      </c>
      <c r="H5" s="596">
        <v>0.125</v>
      </c>
      <c r="I5" s="595">
        <f>H$5/COUNTA($B$5:$B$19)</f>
        <v>2.5000000000000001E-2</v>
      </c>
      <c r="J5" s="596">
        <v>0.1</v>
      </c>
      <c r="K5" s="595">
        <f>J$5/COUNTA($B$5:$B$19)</f>
        <v>0.02</v>
      </c>
      <c r="L5" s="596">
        <f>1/COUNTA($A$5:$A$112)</f>
        <v>0.1</v>
      </c>
      <c r="M5" s="595">
        <f>L$5/COUNTA($B$5:$B$19)</f>
        <v>0.02</v>
      </c>
      <c r="N5" s="596">
        <v>0.125</v>
      </c>
      <c r="O5" s="595">
        <f>N$5/COUNTA($B$5:$B$19)</f>
        <v>2.5000000000000001E-2</v>
      </c>
      <c r="P5" s="596">
        <v>0.1</v>
      </c>
      <c r="Q5" s="595">
        <f>P$5/COUNTA($B$5:$B$19)</f>
        <v>0.02</v>
      </c>
      <c r="U5" s="591">
        <f>Heumarkt!E6</f>
        <v>100</v>
      </c>
      <c r="V5" s="591">
        <f>Heumarkt!G6</f>
        <v>0</v>
      </c>
      <c r="W5" s="591">
        <f>Heumarkt!I6</f>
        <v>100</v>
      </c>
      <c r="X5" s="591">
        <f>Heumarkt!K6</f>
        <v>100</v>
      </c>
      <c r="Z5" s="591">
        <f>Cäcilienstraße!E6</f>
        <v>0</v>
      </c>
      <c r="AA5" s="591">
        <f>Cäcilienstraße!G6</f>
        <v>0</v>
      </c>
      <c r="AC5" s="591">
        <f>Neumarkt!E6</f>
        <v>100</v>
      </c>
      <c r="AD5" s="591">
        <f>Neumarkt!G6</f>
        <v>100</v>
      </c>
      <c r="AE5" s="591">
        <f>Neumarkt!I6</f>
        <v>100</v>
      </c>
      <c r="AF5" s="591">
        <f>Neumarkt!K6</f>
        <v>100</v>
      </c>
      <c r="AG5" s="591">
        <f>Neumarkt!M6</f>
        <v>100</v>
      </c>
      <c r="AH5" s="591">
        <f>Neumarkt!O6</f>
        <v>100</v>
      </c>
      <c r="AJ5" s="597">
        <f>Hahnenstraße!E6</f>
        <v>0</v>
      </c>
      <c r="AK5" s="597">
        <f>Hahnenstraße!G6</f>
        <v>0</v>
      </c>
      <c r="AM5" s="591">
        <f>Rudolfplatz!E6</f>
        <v>100</v>
      </c>
      <c r="AN5" s="591">
        <f>Rudolfplatz!G6</f>
        <v>0</v>
      </c>
      <c r="AO5" s="591">
        <f>Rudolfplatz!I6</f>
        <v>50</v>
      </c>
      <c r="AQ5" s="591">
        <f>Moltkestraße!E6</f>
        <v>100</v>
      </c>
      <c r="AR5" s="591">
        <f>Moltkestraße!G6</f>
        <v>100</v>
      </c>
      <c r="AS5" s="591">
        <f>Moltkestraße!I6</f>
        <v>100</v>
      </c>
      <c r="AT5" s="591">
        <f>Moltkestraße!K6</f>
        <v>100</v>
      </c>
      <c r="AU5" s="591">
        <f>Moltkestraße!M6</f>
        <v>100</v>
      </c>
      <c r="AW5" s="591">
        <f>'Richard-Wagner-Straße'!E6</f>
        <v>0</v>
      </c>
      <c r="AX5" s="52"/>
      <c r="AY5" s="591">
        <f>'Aachener Weiher'!E6</f>
        <v>0</v>
      </c>
      <c r="AZ5" s="591">
        <f>'Aachener Weiher'!G6</f>
        <v>0</v>
      </c>
      <c r="BA5" s="591">
        <f>'Aachener Weiher'!I6</f>
        <v>0</v>
      </c>
    </row>
    <row r="6" spans="1:53" s="12" customFormat="1" ht="18" customHeight="1" x14ac:dyDescent="0.15">
      <c r="A6" s="602"/>
      <c r="B6" s="603"/>
      <c r="C6" s="550"/>
      <c r="D6" s="550"/>
      <c r="E6" s="604"/>
      <c r="F6" s="596"/>
      <c r="G6" s="595"/>
      <c r="H6" s="596"/>
      <c r="I6" s="595"/>
      <c r="J6" s="596"/>
      <c r="K6" s="595"/>
      <c r="L6" s="596"/>
      <c r="M6" s="595"/>
      <c r="N6" s="596"/>
      <c r="O6" s="595"/>
      <c r="P6" s="596"/>
      <c r="Q6" s="595"/>
      <c r="U6" s="592"/>
      <c r="V6" s="592"/>
      <c r="W6" s="592"/>
      <c r="X6" s="592"/>
      <c r="Z6" s="592"/>
      <c r="AA6" s="592"/>
      <c r="AC6" s="592"/>
      <c r="AD6" s="592"/>
      <c r="AE6" s="592"/>
      <c r="AF6" s="592"/>
      <c r="AG6" s="592"/>
      <c r="AH6" s="592"/>
      <c r="AJ6" s="598"/>
      <c r="AK6" s="598"/>
      <c r="AM6" s="592"/>
      <c r="AN6" s="592"/>
      <c r="AO6" s="592"/>
      <c r="AQ6" s="592"/>
      <c r="AR6" s="592"/>
      <c r="AS6" s="592"/>
      <c r="AT6" s="592"/>
      <c r="AU6" s="592"/>
      <c r="AW6" s="592"/>
      <c r="AX6" s="52"/>
      <c r="AY6" s="592"/>
      <c r="AZ6" s="592"/>
      <c r="BA6" s="592"/>
    </row>
    <row r="7" spans="1:53" s="12" customFormat="1" ht="18" customHeight="1" thickBot="1" x14ac:dyDescent="0.2">
      <c r="A7" s="602"/>
      <c r="B7" s="603"/>
      <c r="C7" s="550"/>
      <c r="D7" s="550"/>
      <c r="E7" s="604"/>
      <c r="F7" s="596"/>
      <c r="G7" s="595"/>
      <c r="H7" s="596"/>
      <c r="I7" s="595"/>
      <c r="J7" s="596"/>
      <c r="K7" s="595"/>
      <c r="L7" s="596"/>
      <c r="M7" s="595"/>
      <c r="N7" s="596"/>
      <c r="O7" s="595"/>
      <c r="P7" s="596"/>
      <c r="Q7" s="595"/>
      <c r="U7" s="593"/>
      <c r="V7" s="593"/>
      <c r="W7" s="593"/>
      <c r="X7" s="593"/>
      <c r="Z7" s="593"/>
      <c r="AA7" s="593"/>
      <c r="AC7" s="593"/>
      <c r="AD7" s="593"/>
      <c r="AE7" s="593"/>
      <c r="AF7" s="593"/>
      <c r="AG7" s="593"/>
      <c r="AH7" s="593"/>
      <c r="AJ7" s="599"/>
      <c r="AK7" s="599"/>
      <c r="AM7" s="593"/>
      <c r="AN7" s="593"/>
      <c r="AO7" s="593"/>
      <c r="AQ7" s="593"/>
      <c r="AR7" s="593"/>
      <c r="AS7" s="593"/>
      <c r="AT7" s="593"/>
      <c r="AU7" s="593"/>
      <c r="AW7" s="593"/>
      <c r="AX7" s="52"/>
      <c r="AY7" s="593"/>
      <c r="AZ7" s="593"/>
      <c r="BA7" s="593"/>
    </row>
    <row r="8" spans="1:53" s="12" customFormat="1" ht="18" customHeight="1" x14ac:dyDescent="0.15">
      <c r="A8" s="602"/>
      <c r="B8" s="603" t="s">
        <v>19</v>
      </c>
      <c r="C8" s="550"/>
      <c r="D8" s="550"/>
      <c r="E8" s="604">
        <f>$D$5/COUNTA($B$5:$B$19)</f>
        <v>0.02</v>
      </c>
      <c r="F8" s="596"/>
      <c r="G8" s="595">
        <f>F$5/COUNTA($B$5:$B$19)</f>
        <v>0.02</v>
      </c>
      <c r="H8" s="596"/>
      <c r="I8" s="595">
        <f>H$5/COUNTA($B$5:$B$19)</f>
        <v>2.5000000000000001E-2</v>
      </c>
      <c r="J8" s="596"/>
      <c r="K8" s="595">
        <f>J$5/COUNTA($B$5:$B$19)</f>
        <v>0.02</v>
      </c>
      <c r="L8" s="596"/>
      <c r="M8" s="595">
        <f>L$5/COUNTA($B$5:$B$19)</f>
        <v>0.02</v>
      </c>
      <c r="N8" s="596"/>
      <c r="O8" s="595">
        <f>N$5/COUNTA($B$5:$B$19)</f>
        <v>2.5000000000000001E-2</v>
      </c>
      <c r="P8" s="596"/>
      <c r="Q8" s="595">
        <f>P$5/COUNTA($B$5:$B$19)</f>
        <v>0.02</v>
      </c>
      <c r="U8" s="591">
        <f>Heumarkt!E9</f>
        <v>100</v>
      </c>
      <c r="V8" s="591">
        <f>Heumarkt!G9</f>
        <v>50</v>
      </c>
      <c r="W8" s="591">
        <f>Heumarkt!I9</f>
        <v>100</v>
      </c>
      <c r="X8" s="591">
        <f>Heumarkt!K9</f>
        <v>100</v>
      </c>
      <c r="Z8" s="591">
        <f>Cäcilienstraße!E9</f>
        <v>0</v>
      </c>
      <c r="AA8" s="591">
        <f>Cäcilienstraße!G9</f>
        <v>0</v>
      </c>
      <c r="AC8" s="591">
        <f>Neumarkt!E9</f>
        <v>100</v>
      </c>
      <c r="AD8" s="591">
        <f>Neumarkt!G9</f>
        <v>100</v>
      </c>
      <c r="AE8" s="591">
        <f>Neumarkt!I9</f>
        <v>50</v>
      </c>
      <c r="AF8" s="591">
        <f>Neumarkt!K9</f>
        <v>100</v>
      </c>
      <c r="AG8" s="591">
        <f>Neumarkt!M9</f>
        <v>50</v>
      </c>
      <c r="AH8" s="591">
        <f>Neumarkt!O9</f>
        <v>50</v>
      </c>
      <c r="AJ8" s="597">
        <f>Hahnenstraße!E9</f>
        <v>0</v>
      </c>
      <c r="AK8" s="597">
        <f>Hahnenstraße!G9</f>
        <v>0</v>
      </c>
      <c r="AM8" s="591">
        <f>Rudolfplatz!E9</f>
        <v>50</v>
      </c>
      <c r="AN8" s="591">
        <f>Rudolfplatz!G9</f>
        <v>50</v>
      </c>
      <c r="AO8" s="591">
        <f>Rudolfplatz!I9</f>
        <v>50</v>
      </c>
      <c r="AQ8" s="591">
        <f>Moltkestraße!E9</f>
        <v>50</v>
      </c>
      <c r="AR8" s="591">
        <f>Moltkestraße!G9</f>
        <v>50</v>
      </c>
      <c r="AS8" s="591">
        <f>Moltkestraße!I9</f>
        <v>100</v>
      </c>
      <c r="AT8" s="591">
        <f>Moltkestraße!K9</f>
        <v>100</v>
      </c>
      <c r="AU8" s="591">
        <f>Moltkestraße!M9</f>
        <v>75</v>
      </c>
      <c r="AW8" s="591">
        <f>'Richard-Wagner-Straße'!E9</f>
        <v>0</v>
      </c>
      <c r="AX8" s="52"/>
      <c r="AY8" s="591">
        <f>'Aachener Weiher'!E9</f>
        <v>0</v>
      </c>
      <c r="AZ8" s="591">
        <f>'Aachener Weiher'!G9</f>
        <v>0</v>
      </c>
      <c r="BA8" s="591">
        <f>'Aachener Weiher'!I9</f>
        <v>0</v>
      </c>
    </row>
    <row r="9" spans="1:53" s="12" customFormat="1" ht="18" customHeight="1" x14ac:dyDescent="0.15">
      <c r="A9" s="602"/>
      <c r="B9" s="603"/>
      <c r="C9" s="550"/>
      <c r="D9" s="550"/>
      <c r="E9" s="604"/>
      <c r="F9" s="596"/>
      <c r="G9" s="595"/>
      <c r="H9" s="596"/>
      <c r="I9" s="595"/>
      <c r="J9" s="596"/>
      <c r="K9" s="595"/>
      <c r="L9" s="596"/>
      <c r="M9" s="595"/>
      <c r="N9" s="596"/>
      <c r="O9" s="595"/>
      <c r="P9" s="596"/>
      <c r="Q9" s="595"/>
      <c r="U9" s="592"/>
      <c r="V9" s="592"/>
      <c r="W9" s="592"/>
      <c r="X9" s="592"/>
      <c r="Z9" s="592"/>
      <c r="AA9" s="592"/>
      <c r="AC9" s="592"/>
      <c r="AD9" s="592"/>
      <c r="AE9" s="592"/>
      <c r="AF9" s="592"/>
      <c r="AG9" s="592"/>
      <c r="AH9" s="592"/>
      <c r="AJ9" s="598"/>
      <c r="AK9" s="598"/>
      <c r="AM9" s="592"/>
      <c r="AN9" s="592"/>
      <c r="AO9" s="592"/>
      <c r="AQ9" s="592"/>
      <c r="AR9" s="592"/>
      <c r="AS9" s="592"/>
      <c r="AT9" s="592"/>
      <c r="AU9" s="592"/>
      <c r="AW9" s="592"/>
      <c r="AX9" s="52"/>
      <c r="AY9" s="592"/>
      <c r="AZ9" s="592"/>
      <c r="BA9" s="592"/>
    </row>
    <row r="10" spans="1:53" s="12" customFormat="1" ht="18" customHeight="1" thickBot="1" x14ac:dyDescent="0.2">
      <c r="A10" s="602"/>
      <c r="B10" s="603"/>
      <c r="C10" s="550"/>
      <c r="D10" s="550"/>
      <c r="E10" s="604"/>
      <c r="F10" s="596"/>
      <c r="G10" s="595"/>
      <c r="H10" s="596"/>
      <c r="I10" s="595"/>
      <c r="J10" s="596"/>
      <c r="K10" s="595"/>
      <c r="L10" s="596"/>
      <c r="M10" s="595"/>
      <c r="N10" s="596"/>
      <c r="O10" s="595"/>
      <c r="P10" s="596"/>
      <c r="Q10" s="595"/>
      <c r="U10" s="593"/>
      <c r="V10" s="593"/>
      <c r="W10" s="593"/>
      <c r="X10" s="593"/>
      <c r="Z10" s="593"/>
      <c r="AA10" s="593"/>
      <c r="AC10" s="593"/>
      <c r="AD10" s="593"/>
      <c r="AE10" s="593"/>
      <c r="AF10" s="593"/>
      <c r="AG10" s="593"/>
      <c r="AH10" s="593"/>
      <c r="AJ10" s="599"/>
      <c r="AK10" s="599"/>
      <c r="AM10" s="593"/>
      <c r="AN10" s="593"/>
      <c r="AO10" s="593"/>
      <c r="AQ10" s="593"/>
      <c r="AR10" s="593"/>
      <c r="AS10" s="593"/>
      <c r="AT10" s="593"/>
      <c r="AU10" s="593"/>
      <c r="AW10" s="593"/>
      <c r="AX10" s="52"/>
      <c r="AY10" s="593"/>
      <c r="AZ10" s="593"/>
      <c r="BA10" s="593"/>
    </row>
    <row r="11" spans="1:53" s="12" customFormat="1" ht="18" customHeight="1" x14ac:dyDescent="0.15">
      <c r="A11" s="602"/>
      <c r="B11" s="603" t="s">
        <v>142</v>
      </c>
      <c r="C11" s="550"/>
      <c r="D11" s="550"/>
      <c r="E11" s="604">
        <f>$D$5/COUNTA($B$5:$B$19)</f>
        <v>0.02</v>
      </c>
      <c r="F11" s="596"/>
      <c r="G11" s="595">
        <f>F$5/COUNTA($B$5:$B$19)</f>
        <v>0.02</v>
      </c>
      <c r="H11" s="596"/>
      <c r="I11" s="595">
        <f>H$5/COUNTA($B$5:$B$19)</f>
        <v>2.5000000000000001E-2</v>
      </c>
      <c r="J11" s="596"/>
      <c r="K11" s="595">
        <f>J$5/COUNTA($B$5:$B$19)</f>
        <v>0.02</v>
      </c>
      <c r="L11" s="596"/>
      <c r="M11" s="595">
        <f>L$5/COUNTA($B$5:$B$19)</f>
        <v>0.02</v>
      </c>
      <c r="N11" s="596"/>
      <c r="O11" s="595">
        <f>N$5/COUNTA($B$5:$B$19)</f>
        <v>2.5000000000000001E-2</v>
      </c>
      <c r="P11" s="596"/>
      <c r="Q11" s="595">
        <f>P$5/COUNTA($B$5:$B$19)</f>
        <v>0.02</v>
      </c>
      <c r="U11" s="591">
        <f>Heumarkt!E12</f>
        <v>100</v>
      </c>
      <c r="V11" s="591">
        <f>Heumarkt!G12</f>
        <v>100</v>
      </c>
      <c r="W11" s="591">
        <f>Heumarkt!I12</f>
        <v>100</v>
      </c>
      <c r="X11" s="591">
        <f>Heumarkt!K12</f>
        <v>100</v>
      </c>
      <c r="Z11" s="591">
        <f>Cäcilienstraße!E12</f>
        <v>0</v>
      </c>
      <c r="AA11" s="591">
        <f>Cäcilienstraße!G12</f>
        <v>0</v>
      </c>
      <c r="AC11" s="591">
        <f>Neumarkt!E12</f>
        <v>100</v>
      </c>
      <c r="AD11" s="591">
        <f>Neumarkt!G12</f>
        <v>50</v>
      </c>
      <c r="AE11" s="591">
        <f>Neumarkt!I12</f>
        <v>100</v>
      </c>
      <c r="AF11" s="591">
        <f>Neumarkt!K12</f>
        <v>100</v>
      </c>
      <c r="AG11" s="591">
        <f>Neumarkt!M12</f>
        <v>100</v>
      </c>
      <c r="AH11" s="591">
        <f>Neumarkt!O12</f>
        <v>100</v>
      </c>
      <c r="AJ11" s="597">
        <f>Hahnenstraße!E12</f>
        <v>0</v>
      </c>
      <c r="AK11" s="597">
        <f>Hahnenstraße!G12</f>
        <v>0</v>
      </c>
      <c r="AM11" s="591">
        <f>Rudolfplatz!E12</f>
        <v>100</v>
      </c>
      <c r="AN11" s="591">
        <f>Rudolfplatz!G12</f>
        <v>100</v>
      </c>
      <c r="AO11" s="591">
        <f>Rudolfplatz!I12</f>
        <v>100</v>
      </c>
      <c r="AQ11" s="591">
        <f>Moltkestraße!E12</f>
        <v>100</v>
      </c>
      <c r="AR11" s="591">
        <f>Moltkestraße!G12</f>
        <v>100</v>
      </c>
      <c r="AS11" s="591">
        <f>Moltkestraße!I12</f>
        <v>100</v>
      </c>
      <c r="AT11" s="591">
        <f>Moltkestraße!K12</f>
        <v>100</v>
      </c>
      <c r="AU11" s="591">
        <f>Moltkestraße!M12</f>
        <v>100</v>
      </c>
      <c r="AW11" s="591">
        <f>'Richard-Wagner-Straße'!E12</f>
        <v>0</v>
      </c>
      <c r="AX11" s="52"/>
      <c r="AY11" s="591">
        <f>'Aachener Weiher'!E12</f>
        <v>0</v>
      </c>
      <c r="AZ11" s="591">
        <f>'Aachener Weiher'!G12</f>
        <v>0</v>
      </c>
      <c r="BA11" s="591">
        <f>'Aachener Weiher'!I12</f>
        <v>0</v>
      </c>
    </row>
    <row r="12" spans="1:53" s="12" customFormat="1" ht="18" customHeight="1" x14ac:dyDescent="0.15">
      <c r="A12" s="602"/>
      <c r="B12" s="603"/>
      <c r="C12" s="550"/>
      <c r="D12" s="550"/>
      <c r="E12" s="604"/>
      <c r="F12" s="596"/>
      <c r="G12" s="595"/>
      <c r="H12" s="596"/>
      <c r="I12" s="595"/>
      <c r="J12" s="596"/>
      <c r="K12" s="595"/>
      <c r="L12" s="596"/>
      <c r="M12" s="595"/>
      <c r="N12" s="596"/>
      <c r="O12" s="595"/>
      <c r="P12" s="596"/>
      <c r="Q12" s="595"/>
      <c r="U12" s="592"/>
      <c r="V12" s="592"/>
      <c r="W12" s="592"/>
      <c r="X12" s="592"/>
      <c r="Z12" s="592"/>
      <c r="AA12" s="592"/>
      <c r="AC12" s="592"/>
      <c r="AD12" s="592"/>
      <c r="AE12" s="592"/>
      <c r="AF12" s="592"/>
      <c r="AG12" s="592"/>
      <c r="AH12" s="592"/>
      <c r="AJ12" s="598"/>
      <c r="AK12" s="598"/>
      <c r="AM12" s="592"/>
      <c r="AN12" s="592"/>
      <c r="AO12" s="592"/>
      <c r="AQ12" s="592"/>
      <c r="AR12" s="592"/>
      <c r="AS12" s="592"/>
      <c r="AT12" s="592"/>
      <c r="AU12" s="592"/>
      <c r="AW12" s="592"/>
      <c r="AX12" s="52"/>
      <c r="AY12" s="592"/>
      <c r="AZ12" s="592"/>
      <c r="BA12" s="592"/>
    </row>
    <row r="13" spans="1:53" s="12" customFormat="1" ht="18" customHeight="1" thickBot="1" x14ac:dyDescent="0.2">
      <c r="A13" s="602"/>
      <c r="B13" s="603"/>
      <c r="C13" s="550"/>
      <c r="D13" s="550"/>
      <c r="E13" s="604"/>
      <c r="F13" s="596"/>
      <c r="G13" s="595"/>
      <c r="H13" s="596"/>
      <c r="I13" s="595"/>
      <c r="J13" s="596"/>
      <c r="K13" s="595"/>
      <c r="L13" s="596"/>
      <c r="M13" s="595"/>
      <c r="N13" s="596"/>
      <c r="O13" s="595"/>
      <c r="P13" s="596"/>
      <c r="Q13" s="595"/>
      <c r="U13" s="593"/>
      <c r="V13" s="593"/>
      <c r="W13" s="593"/>
      <c r="X13" s="593"/>
      <c r="Z13" s="593"/>
      <c r="AA13" s="593"/>
      <c r="AC13" s="593"/>
      <c r="AD13" s="593"/>
      <c r="AE13" s="593"/>
      <c r="AF13" s="593"/>
      <c r="AG13" s="593"/>
      <c r="AH13" s="593"/>
      <c r="AJ13" s="599"/>
      <c r="AK13" s="599"/>
      <c r="AM13" s="593"/>
      <c r="AN13" s="593"/>
      <c r="AO13" s="593"/>
      <c r="AQ13" s="593"/>
      <c r="AR13" s="593"/>
      <c r="AS13" s="593"/>
      <c r="AT13" s="593"/>
      <c r="AU13" s="593"/>
      <c r="AW13" s="593"/>
      <c r="AX13" s="52"/>
      <c r="AY13" s="593"/>
      <c r="AZ13" s="593"/>
      <c r="BA13" s="593"/>
    </row>
    <row r="14" spans="1:53" s="12" customFormat="1" ht="18" customHeight="1" x14ac:dyDescent="0.15">
      <c r="A14" s="602"/>
      <c r="B14" s="606" t="s">
        <v>25</v>
      </c>
      <c r="C14" s="550"/>
      <c r="D14" s="550"/>
      <c r="E14" s="604">
        <f>$D$5/COUNTA($B$5:$B$19)</f>
        <v>0.02</v>
      </c>
      <c r="F14" s="596"/>
      <c r="G14" s="595">
        <f>F$5/COUNTA($B$5:$B$19)</f>
        <v>0.02</v>
      </c>
      <c r="H14" s="596"/>
      <c r="I14" s="595">
        <f>H$5/COUNTA($B$5:$B$19)</f>
        <v>2.5000000000000001E-2</v>
      </c>
      <c r="J14" s="596"/>
      <c r="K14" s="595">
        <f>J$5/COUNTA($B$5:$B$19)</f>
        <v>0.02</v>
      </c>
      <c r="L14" s="596"/>
      <c r="M14" s="595">
        <f>L$5/COUNTA($B$5:$B$19)</f>
        <v>0.02</v>
      </c>
      <c r="N14" s="596"/>
      <c r="O14" s="595">
        <f>N$5/COUNTA($B$5:$B$19)</f>
        <v>2.5000000000000001E-2</v>
      </c>
      <c r="P14" s="596"/>
      <c r="Q14" s="595">
        <f>P$5/COUNTA($B$5:$B$19)</f>
        <v>0.02</v>
      </c>
      <c r="U14" s="591">
        <f>Heumarkt!E15</f>
        <v>100</v>
      </c>
      <c r="V14" s="591">
        <f>Heumarkt!G15</f>
        <v>100</v>
      </c>
      <c r="W14" s="591">
        <f>Heumarkt!I15</f>
        <v>100</v>
      </c>
      <c r="X14" s="591">
        <f>Heumarkt!K15</f>
        <v>100</v>
      </c>
      <c r="Z14" s="591">
        <f>Cäcilienstraße!E15</f>
        <v>0</v>
      </c>
      <c r="AA14" s="591">
        <f>Cäcilienstraße!G15</f>
        <v>0</v>
      </c>
      <c r="AC14" s="591">
        <f>Neumarkt!E15</f>
        <v>100</v>
      </c>
      <c r="AD14" s="591">
        <f>Neumarkt!G15</f>
        <v>50</v>
      </c>
      <c r="AE14" s="591">
        <f>Neumarkt!I15</f>
        <v>100</v>
      </c>
      <c r="AF14" s="591">
        <f>Neumarkt!K15</f>
        <v>100</v>
      </c>
      <c r="AG14" s="591">
        <f>Neumarkt!M15</f>
        <v>50</v>
      </c>
      <c r="AH14" s="591">
        <f>Neumarkt!O15</f>
        <v>50</v>
      </c>
      <c r="AJ14" s="597">
        <f>Hahnenstraße!E15</f>
        <v>0</v>
      </c>
      <c r="AK14" s="597">
        <f>Hahnenstraße!G15</f>
        <v>0</v>
      </c>
      <c r="AM14" s="591">
        <f>Rudolfplatz!E15</f>
        <v>100</v>
      </c>
      <c r="AN14" s="591">
        <f>Rudolfplatz!G15</f>
        <v>100</v>
      </c>
      <c r="AO14" s="591">
        <f>Rudolfplatz!I15</f>
        <v>50</v>
      </c>
      <c r="AQ14" s="591">
        <f>Moltkestraße!E15</f>
        <v>50</v>
      </c>
      <c r="AR14" s="591">
        <f>Moltkestraße!G15</f>
        <v>50</v>
      </c>
      <c r="AS14" s="591">
        <f>Moltkestraße!I15</f>
        <v>50</v>
      </c>
      <c r="AT14" s="591">
        <f>Moltkestraße!K15</f>
        <v>50</v>
      </c>
      <c r="AU14" s="591">
        <f>Moltkestraße!M15</f>
        <v>0</v>
      </c>
      <c r="AW14" s="591">
        <f>'Richard-Wagner-Straße'!E15</f>
        <v>0</v>
      </c>
      <c r="AX14" s="52"/>
      <c r="AY14" s="591">
        <f>'Aachener Weiher'!E15</f>
        <v>0</v>
      </c>
      <c r="AZ14" s="591">
        <f>'Aachener Weiher'!G15</f>
        <v>0</v>
      </c>
      <c r="BA14" s="591">
        <f>'Aachener Weiher'!I15</f>
        <v>0</v>
      </c>
    </row>
    <row r="15" spans="1:53" s="12" customFormat="1" ht="18" customHeight="1" x14ac:dyDescent="0.15">
      <c r="A15" s="602"/>
      <c r="B15" s="606"/>
      <c r="C15" s="550"/>
      <c r="D15" s="550"/>
      <c r="E15" s="604"/>
      <c r="F15" s="596"/>
      <c r="G15" s="595"/>
      <c r="H15" s="596"/>
      <c r="I15" s="595"/>
      <c r="J15" s="596"/>
      <c r="K15" s="595"/>
      <c r="L15" s="596"/>
      <c r="M15" s="595"/>
      <c r="N15" s="596"/>
      <c r="O15" s="595"/>
      <c r="P15" s="596"/>
      <c r="Q15" s="595"/>
      <c r="U15" s="592"/>
      <c r="V15" s="592"/>
      <c r="W15" s="592"/>
      <c r="X15" s="592"/>
      <c r="Z15" s="592"/>
      <c r="AA15" s="592"/>
      <c r="AC15" s="592"/>
      <c r="AD15" s="592"/>
      <c r="AE15" s="592"/>
      <c r="AF15" s="592"/>
      <c r="AG15" s="592"/>
      <c r="AH15" s="592"/>
      <c r="AJ15" s="598"/>
      <c r="AK15" s="598"/>
      <c r="AM15" s="592"/>
      <c r="AN15" s="592"/>
      <c r="AO15" s="592"/>
      <c r="AQ15" s="592"/>
      <c r="AR15" s="592"/>
      <c r="AS15" s="592"/>
      <c r="AT15" s="592"/>
      <c r="AU15" s="592"/>
      <c r="AW15" s="592"/>
      <c r="AX15" s="52"/>
      <c r="AY15" s="592"/>
      <c r="AZ15" s="592"/>
      <c r="BA15" s="592"/>
    </row>
    <row r="16" spans="1:53" s="12" customFormat="1" ht="18" customHeight="1" thickBot="1" x14ac:dyDescent="0.2">
      <c r="A16" s="602"/>
      <c r="B16" s="606"/>
      <c r="C16" s="550"/>
      <c r="D16" s="550"/>
      <c r="E16" s="604"/>
      <c r="F16" s="596"/>
      <c r="G16" s="595"/>
      <c r="H16" s="596"/>
      <c r="I16" s="595"/>
      <c r="J16" s="596"/>
      <c r="K16" s="595"/>
      <c r="L16" s="596"/>
      <c r="M16" s="595"/>
      <c r="N16" s="596"/>
      <c r="O16" s="595"/>
      <c r="P16" s="596"/>
      <c r="Q16" s="595"/>
      <c r="U16" s="593"/>
      <c r="V16" s="593"/>
      <c r="W16" s="593"/>
      <c r="X16" s="593"/>
      <c r="Z16" s="593"/>
      <c r="AA16" s="593"/>
      <c r="AC16" s="593"/>
      <c r="AD16" s="593"/>
      <c r="AE16" s="593"/>
      <c r="AF16" s="593"/>
      <c r="AG16" s="593"/>
      <c r="AH16" s="593"/>
      <c r="AJ16" s="599"/>
      <c r="AK16" s="599"/>
      <c r="AM16" s="593"/>
      <c r="AN16" s="593"/>
      <c r="AO16" s="593"/>
      <c r="AQ16" s="593"/>
      <c r="AR16" s="593"/>
      <c r="AS16" s="593"/>
      <c r="AT16" s="593"/>
      <c r="AU16" s="593"/>
      <c r="AW16" s="593"/>
      <c r="AX16" s="52"/>
      <c r="AY16" s="593"/>
      <c r="AZ16" s="593"/>
      <c r="BA16" s="593"/>
    </row>
    <row r="17" spans="1:53" s="12" customFormat="1" ht="18" customHeight="1" x14ac:dyDescent="0.15">
      <c r="A17" s="602"/>
      <c r="B17" s="603" t="s">
        <v>27</v>
      </c>
      <c r="C17" s="550"/>
      <c r="D17" s="550"/>
      <c r="E17" s="604">
        <f>$D$5/COUNTA($B$5:$B$19)</f>
        <v>0.02</v>
      </c>
      <c r="F17" s="596"/>
      <c r="G17" s="595">
        <f>F$5/COUNTA($B$5:$B$19)</f>
        <v>0.02</v>
      </c>
      <c r="H17" s="596"/>
      <c r="I17" s="595">
        <f>H$5/COUNTA($B$5:$B$19)</f>
        <v>2.5000000000000001E-2</v>
      </c>
      <c r="J17" s="596"/>
      <c r="K17" s="595">
        <f>J$5/COUNTA($B$5:$B$19)</f>
        <v>0.02</v>
      </c>
      <c r="L17" s="596"/>
      <c r="M17" s="595">
        <f>L$5/COUNTA($B$5:$B$19)</f>
        <v>0.02</v>
      </c>
      <c r="N17" s="596"/>
      <c r="O17" s="595">
        <f>N$5/COUNTA($B$5:$B$19)</f>
        <v>2.5000000000000001E-2</v>
      </c>
      <c r="P17" s="596"/>
      <c r="Q17" s="595">
        <f>P$5/COUNTA($B$5:$B$19)</f>
        <v>0.02</v>
      </c>
      <c r="U17" s="591">
        <f>Heumarkt!E18</f>
        <v>100</v>
      </c>
      <c r="V17" s="591">
        <f>Heumarkt!G18</f>
        <v>100</v>
      </c>
      <c r="W17" s="591">
        <f>Heumarkt!I18</f>
        <v>100</v>
      </c>
      <c r="X17" s="591">
        <f>Heumarkt!K18</f>
        <v>100</v>
      </c>
      <c r="Z17" s="591">
        <f>Cäcilienstraße!E18</f>
        <v>0</v>
      </c>
      <c r="AA17" s="591">
        <f>Cäcilienstraße!G18</f>
        <v>0</v>
      </c>
      <c r="AC17" s="591">
        <f>Neumarkt!E18</f>
        <v>100</v>
      </c>
      <c r="AD17" s="591">
        <f>Neumarkt!G18</f>
        <v>100</v>
      </c>
      <c r="AE17" s="591">
        <f>Neumarkt!I18</f>
        <v>100</v>
      </c>
      <c r="AF17" s="591">
        <f>Neumarkt!K18</f>
        <v>100</v>
      </c>
      <c r="AG17" s="591">
        <f>Neumarkt!M18</f>
        <v>100</v>
      </c>
      <c r="AH17" s="591">
        <f>Neumarkt!O18</f>
        <v>100</v>
      </c>
      <c r="AJ17" s="597">
        <f>Hahnenstraße!E18</f>
        <v>0</v>
      </c>
      <c r="AK17" s="597">
        <f>Hahnenstraße!G18</f>
        <v>0</v>
      </c>
      <c r="AM17" s="591">
        <f>Rudolfplatz!E18</f>
        <v>100</v>
      </c>
      <c r="AN17" s="591">
        <f>Rudolfplatz!G18</f>
        <v>100</v>
      </c>
      <c r="AO17" s="591">
        <f>Rudolfplatz!I18</f>
        <v>50</v>
      </c>
      <c r="AQ17" s="591">
        <f>Moltkestraße!E18</f>
        <v>100</v>
      </c>
      <c r="AR17" s="591">
        <f>Moltkestraße!G18</f>
        <v>100</v>
      </c>
      <c r="AS17" s="591">
        <f>Moltkestraße!I18</f>
        <v>100</v>
      </c>
      <c r="AT17" s="591">
        <f>Moltkestraße!K18</f>
        <v>100</v>
      </c>
      <c r="AU17" s="591">
        <f>Moltkestraße!M18</f>
        <v>100</v>
      </c>
      <c r="AW17" s="591">
        <f>'Richard-Wagner-Straße'!E18</f>
        <v>0</v>
      </c>
      <c r="AX17" s="52"/>
      <c r="AY17" s="591">
        <f>'Aachener Weiher'!E18</f>
        <v>0</v>
      </c>
      <c r="AZ17" s="591">
        <f>'Aachener Weiher'!G18</f>
        <v>0</v>
      </c>
      <c r="BA17" s="591">
        <f>'Aachener Weiher'!I18</f>
        <v>0</v>
      </c>
    </row>
    <row r="18" spans="1:53" s="12" customFormat="1" ht="18" customHeight="1" x14ac:dyDescent="0.15">
      <c r="A18" s="602"/>
      <c r="B18" s="603"/>
      <c r="C18" s="550"/>
      <c r="D18" s="550"/>
      <c r="E18" s="604"/>
      <c r="F18" s="596"/>
      <c r="G18" s="595"/>
      <c r="H18" s="596"/>
      <c r="I18" s="595"/>
      <c r="J18" s="596"/>
      <c r="K18" s="595"/>
      <c r="L18" s="596"/>
      <c r="M18" s="595"/>
      <c r="N18" s="596"/>
      <c r="O18" s="595"/>
      <c r="P18" s="596"/>
      <c r="Q18" s="595"/>
      <c r="U18" s="592"/>
      <c r="V18" s="592"/>
      <c r="W18" s="592"/>
      <c r="X18" s="592"/>
      <c r="Z18" s="592"/>
      <c r="AA18" s="592"/>
      <c r="AC18" s="592"/>
      <c r="AD18" s="592"/>
      <c r="AE18" s="592"/>
      <c r="AF18" s="592"/>
      <c r="AG18" s="592"/>
      <c r="AH18" s="592"/>
      <c r="AJ18" s="598"/>
      <c r="AK18" s="598"/>
      <c r="AM18" s="592"/>
      <c r="AN18" s="592"/>
      <c r="AO18" s="592"/>
      <c r="AQ18" s="592"/>
      <c r="AR18" s="592"/>
      <c r="AS18" s="592"/>
      <c r="AT18" s="592"/>
      <c r="AU18" s="592"/>
      <c r="AW18" s="592"/>
      <c r="AX18" s="52"/>
      <c r="AY18" s="592"/>
      <c r="AZ18" s="592"/>
      <c r="BA18" s="592"/>
    </row>
    <row r="19" spans="1:53" s="12" customFormat="1" ht="18" customHeight="1" thickBot="1" x14ac:dyDescent="0.2">
      <c r="A19" s="602"/>
      <c r="B19" s="603"/>
      <c r="C19" s="550"/>
      <c r="D19" s="550"/>
      <c r="E19" s="604"/>
      <c r="F19" s="596"/>
      <c r="G19" s="595"/>
      <c r="H19" s="596"/>
      <c r="I19" s="595"/>
      <c r="J19" s="596"/>
      <c r="K19" s="595"/>
      <c r="L19" s="596"/>
      <c r="M19" s="595"/>
      <c r="N19" s="596"/>
      <c r="O19" s="595"/>
      <c r="P19" s="596"/>
      <c r="Q19" s="595"/>
      <c r="U19" s="593"/>
      <c r="V19" s="593"/>
      <c r="W19" s="593"/>
      <c r="X19" s="593"/>
      <c r="Z19" s="593"/>
      <c r="AA19" s="593"/>
      <c r="AC19" s="593"/>
      <c r="AD19" s="593"/>
      <c r="AE19" s="593"/>
      <c r="AF19" s="593"/>
      <c r="AG19" s="593"/>
      <c r="AH19" s="593"/>
      <c r="AJ19" s="599"/>
      <c r="AK19" s="599"/>
      <c r="AM19" s="593"/>
      <c r="AN19" s="593"/>
      <c r="AO19" s="593"/>
      <c r="AQ19" s="593"/>
      <c r="AR19" s="593"/>
      <c r="AS19" s="593"/>
      <c r="AT19" s="593"/>
      <c r="AU19" s="593"/>
      <c r="AW19" s="593"/>
      <c r="AX19" s="52"/>
      <c r="AY19" s="593"/>
      <c r="AZ19" s="593"/>
      <c r="BA19" s="593"/>
    </row>
    <row r="20" spans="1:53" s="12" customFormat="1" ht="18" customHeight="1" x14ac:dyDescent="0.15">
      <c r="A20" s="403" t="s">
        <v>29</v>
      </c>
      <c r="B20" s="545" t="s">
        <v>30</v>
      </c>
      <c r="C20" s="534"/>
      <c r="D20" s="534">
        <v>0.15</v>
      </c>
      <c r="E20" s="595">
        <f>$D$20/COUNTA($B$20:$B$40)</f>
        <v>2.1428571428571429E-2</v>
      </c>
      <c r="F20" s="607">
        <v>0.15</v>
      </c>
      <c r="G20" s="595">
        <f>F$20/COUNTA($B$20:$B$40)</f>
        <v>2.1428571428571429E-2</v>
      </c>
      <c r="H20" s="607">
        <v>0.1</v>
      </c>
      <c r="I20" s="595">
        <f>H$20/COUNTA($B$20:$B$40)</f>
        <v>1.4285714285714287E-2</v>
      </c>
      <c r="J20" s="607">
        <v>0.1</v>
      </c>
      <c r="K20" s="595">
        <f>J$20/COUNTA($B$20:$B$40)</f>
        <v>1.4285714285714287E-2</v>
      </c>
      <c r="L20" s="607">
        <v>0.1</v>
      </c>
      <c r="M20" s="595">
        <f>L$20/COUNTA($B$20:$B$40)</f>
        <v>1.4285714285714287E-2</v>
      </c>
      <c r="N20" s="607">
        <v>0.17499999999999999</v>
      </c>
      <c r="O20" s="595">
        <f>N$20/COUNTA($B$20:$B$40)</f>
        <v>2.4999999999999998E-2</v>
      </c>
      <c r="P20" s="607">
        <v>0.1</v>
      </c>
      <c r="Q20" s="595">
        <f>P$20/COUNTA($B$20:$B$40)</f>
        <v>1.4285714285714287E-2</v>
      </c>
      <c r="U20" s="591">
        <f>Heumarkt!E21</f>
        <v>50</v>
      </c>
      <c r="V20" s="591">
        <f>Heumarkt!G21</f>
        <v>50</v>
      </c>
      <c r="W20" s="591">
        <f>Heumarkt!I21</f>
        <v>100</v>
      </c>
      <c r="X20" s="591">
        <f>Heumarkt!K21</f>
        <v>100</v>
      </c>
      <c r="Z20" s="591">
        <f>Cäcilienstraße!E21</f>
        <v>50</v>
      </c>
      <c r="AA20" s="591">
        <f>Cäcilienstraße!G21</f>
        <v>50</v>
      </c>
      <c r="AC20" s="591">
        <f>Neumarkt!E21</f>
        <v>50</v>
      </c>
      <c r="AD20" s="591">
        <f>Neumarkt!G21</f>
        <v>0</v>
      </c>
      <c r="AE20" s="591">
        <f>Neumarkt!I21</f>
        <v>50</v>
      </c>
      <c r="AF20" s="591">
        <f>Neumarkt!K21</f>
        <v>50</v>
      </c>
      <c r="AG20" s="591">
        <f>Neumarkt!M21</f>
        <v>50</v>
      </c>
      <c r="AH20" s="591">
        <f>Neumarkt!O21</f>
        <v>100</v>
      </c>
      <c r="AJ20" s="597">
        <f>Hahnenstraße!E21</f>
        <v>50</v>
      </c>
      <c r="AK20" s="597">
        <f>Hahnenstraße!G21</f>
        <v>50</v>
      </c>
      <c r="AM20" s="591">
        <f>Rudolfplatz!E21</f>
        <v>100</v>
      </c>
      <c r="AN20" s="591">
        <f>Rudolfplatz!G21</f>
        <v>50</v>
      </c>
      <c r="AO20" s="591">
        <f>Rudolfplatz!I21</f>
        <v>0</v>
      </c>
      <c r="AQ20" s="591">
        <f>Moltkestraße!E21</f>
        <v>50</v>
      </c>
      <c r="AR20" s="591">
        <f>Moltkestraße!G21</f>
        <v>50</v>
      </c>
      <c r="AS20" s="591">
        <f>Moltkestraße!I21</f>
        <v>100</v>
      </c>
      <c r="AT20" s="591">
        <f>Moltkestraße!K21</f>
        <v>100</v>
      </c>
      <c r="AU20" s="591">
        <f>Moltkestraße!M21</f>
        <v>50</v>
      </c>
      <c r="AW20" s="591">
        <f>'Richard-Wagner-Straße'!E21</f>
        <v>50</v>
      </c>
      <c r="AX20" s="52"/>
      <c r="AY20" s="591">
        <f>'Aachener Weiher'!E21</f>
        <v>50</v>
      </c>
      <c r="AZ20" s="591">
        <f>'Aachener Weiher'!G21</f>
        <v>100</v>
      </c>
      <c r="BA20" s="591">
        <f>'Aachener Weiher'!I21</f>
        <v>100</v>
      </c>
    </row>
    <row r="21" spans="1:53" s="12" customFormat="1" ht="18" customHeight="1" x14ac:dyDescent="0.15">
      <c r="A21" s="403"/>
      <c r="B21" s="545"/>
      <c r="C21" s="534"/>
      <c r="D21" s="534"/>
      <c r="E21" s="595"/>
      <c r="F21" s="607"/>
      <c r="G21" s="595"/>
      <c r="H21" s="607"/>
      <c r="I21" s="595"/>
      <c r="J21" s="607"/>
      <c r="K21" s="595"/>
      <c r="L21" s="607"/>
      <c r="M21" s="595"/>
      <c r="N21" s="607"/>
      <c r="O21" s="595"/>
      <c r="P21" s="607"/>
      <c r="Q21" s="595"/>
      <c r="U21" s="592"/>
      <c r="V21" s="592"/>
      <c r="W21" s="592"/>
      <c r="X21" s="592"/>
      <c r="Z21" s="592"/>
      <c r="AA21" s="592"/>
      <c r="AC21" s="592"/>
      <c r="AD21" s="592"/>
      <c r="AE21" s="592"/>
      <c r="AF21" s="592"/>
      <c r="AG21" s="592"/>
      <c r="AH21" s="592"/>
      <c r="AJ21" s="598"/>
      <c r="AK21" s="598"/>
      <c r="AM21" s="592"/>
      <c r="AN21" s="592"/>
      <c r="AO21" s="592"/>
      <c r="AQ21" s="592"/>
      <c r="AR21" s="592"/>
      <c r="AS21" s="592"/>
      <c r="AT21" s="592"/>
      <c r="AU21" s="592"/>
      <c r="AW21" s="592"/>
      <c r="AX21" s="52"/>
      <c r="AY21" s="592"/>
      <c r="AZ21" s="592"/>
      <c r="BA21" s="592"/>
    </row>
    <row r="22" spans="1:53" s="12" customFormat="1" ht="18" customHeight="1" thickBot="1" x14ac:dyDescent="0.2">
      <c r="A22" s="403"/>
      <c r="B22" s="545"/>
      <c r="C22" s="534"/>
      <c r="D22" s="534"/>
      <c r="E22" s="595"/>
      <c r="F22" s="607"/>
      <c r="G22" s="595"/>
      <c r="H22" s="607"/>
      <c r="I22" s="595"/>
      <c r="J22" s="607"/>
      <c r="K22" s="595"/>
      <c r="L22" s="607"/>
      <c r="M22" s="595"/>
      <c r="N22" s="607"/>
      <c r="O22" s="595"/>
      <c r="P22" s="607"/>
      <c r="Q22" s="595"/>
      <c r="U22" s="593"/>
      <c r="V22" s="593"/>
      <c r="W22" s="593"/>
      <c r="X22" s="593"/>
      <c r="Z22" s="593"/>
      <c r="AA22" s="593"/>
      <c r="AC22" s="593"/>
      <c r="AD22" s="593"/>
      <c r="AE22" s="593"/>
      <c r="AF22" s="593"/>
      <c r="AG22" s="593"/>
      <c r="AH22" s="593"/>
      <c r="AJ22" s="599"/>
      <c r="AK22" s="599"/>
      <c r="AM22" s="593"/>
      <c r="AN22" s="593"/>
      <c r="AO22" s="593"/>
      <c r="AQ22" s="593"/>
      <c r="AR22" s="593"/>
      <c r="AS22" s="593"/>
      <c r="AT22" s="593"/>
      <c r="AU22" s="593"/>
      <c r="AW22" s="593"/>
      <c r="AX22" s="52"/>
      <c r="AY22" s="593"/>
      <c r="AZ22" s="593"/>
      <c r="BA22" s="593"/>
    </row>
    <row r="23" spans="1:53" s="12" customFormat="1" ht="18" customHeight="1" x14ac:dyDescent="0.15">
      <c r="A23" s="403"/>
      <c r="B23" s="545" t="s">
        <v>34</v>
      </c>
      <c r="C23" s="534"/>
      <c r="D23" s="534"/>
      <c r="E23" s="595">
        <f>$D$20/COUNTA($B$20:$B$40)</f>
        <v>2.1428571428571429E-2</v>
      </c>
      <c r="F23" s="607"/>
      <c r="G23" s="595">
        <f>F$20/COUNTA($B$20:$B$40)</f>
        <v>2.1428571428571429E-2</v>
      </c>
      <c r="H23" s="607"/>
      <c r="I23" s="595">
        <f>H$20/COUNTA($B$20:$B$40)</f>
        <v>1.4285714285714287E-2</v>
      </c>
      <c r="J23" s="607"/>
      <c r="K23" s="595">
        <f>J$20/COUNTA($B$20:$B$40)</f>
        <v>1.4285714285714287E-2</v>
      </c>
      <c r="L23" s="607"/>
      <c r="M23" s="595">
        <f>L$20/COUNTA($B$20:$B$40)</f>
        <v>1.4285714285714287E-2</v>
      </c>
      <c r="N23" s="607"/>
      <c r="O23" s="595">
        <f>N$20/COUNTA($B$20:$B$40)</f>
        <v>2.4999999999999998E-2</v>
      </c>
      <c r="P23" s="607"/>
      <c r="Q23" s="595">
        <f>P$20/COUNTA($B$20:$B$40)</f>
        <v>1.4285714285714287E-2</v>
      </c>
      <c r="U23" s="591">
        <f>Heumarkt!E24</f>
        <v>100</v>
      </c>
      <c r="V23" s="591">
        <f>Heumarkt!G24</f>
        <v>100</v>
      </c>
      <c r="W23" s="591">
        <f>Heumarkt!I24</f>
        <v>100</v>
      </c>
      <c r="X23" s="591">
        <f>Heumarkt!K24</f>
        <v>50</v>
      </c>
      <c r="Z23" s="591">
        <f>Cäcilienstraße!E24</f>
        <v>50</v>
      </c>
      <c r="AA23" s="591">
        <f>Cäcilienstraße!G24</f>
        <v>100</v>
      </c>
      <c r="AC23" s="591">
        <f>Neumarkt!E24</f>
        <v>100</v>
      </c>
      <c r="AD23" s="591">
        <f>Neumarkt!G24</f>
        <v>50</v>
      </c>
      <c r="AE23" s="591">
        <f>Neumarkt!I24</f>
        <v>100</v>
      </c>
      <c r="AF23" s="591">
        <f>Neumarkt!K24</f>
        <v>100</v>
      </c>
      <c r="AG23" s="591">
        <f>Neumarkt!M24</f>
        <v>50</v>
      </c>
      <c r="AH23" s="591">
        <f>Neumarkt!O24</f>
        <v>50</v>
      </c>
      <c r="AJ23" s="597">
        <f>Hahnenstraße!E24</f>
        <v>50</v>
      </c>
      <c r="AK23" s="597">
        <f>Hahnenstraße!G24</f>
        <v>100</v>
      </c>
      <c r="AM23" s="591">
        <f>Rudolfplatz!E24</f>
        <v>100</v>
      </c>
      <c r="AN23" s="591">
        <f>Rudolfplatz!G24</f>
        <v>100</v>
      </c>
      <c r="AO23" s="591">
        <f>Rudolfplatz!I24</f>
        <v>50</v>
      </c>
      <c r="AQ23" s="591">
        <f>Moltkestraße!E24</f>
        <v>100</v>
      </c>
      <c r="AR23" s="591">
        <f>Moltkestraße!G24</f>
        <v>100</v>
      </c>
      <c r="AS23" s="591">
        <f>Moltkestraße!I24</f>
        <v>100</v>
      </c>
      <c r="AT23" s="591">
        <f>Moltkestraße!K24</f>
        <v>100</v>
      </c>
      <c r="AU23" s="591">
        <f>Moltkestraße!M24</f>
        <v>50</v>
      </c>
      <c r="AW23" s="591">
        <f>'Richard-Wagner-Straße'!E24</f>
        <v>100</v>
      </c>
      <c r="AX23" s="52"/>
      <c r="AY23" s="591">
        <f>'Aachener Weiher'!E24</f>
        <v>50</v>
      </c>
      <c r="AZ23" s="591">
        <f>'Aachener Weiher'!G24</f>
        <v>50</v>
      </c>
      <c r="BA23" s="591">
        <f>'Aachener Weiher'!I24</f>
        <v>100</v>
      </c>
    </row>
    <row r="24" spans="1:53" s="12" customFormat="1" ht="18" customHeight="1" x14ac:dyDescent="0.15">
      <c r="A24" s="403"/>
      <c r="B24" s="545"/>
      <c r="C24" s="534"/>
      <c r="D24" s="534"/>
      <c r="E24" s="595"/>
      <c r="F24" s="607"/>
      <c r="G24" s="595"/>
      <c r="H24" s="607"/>
      <c r="I24" s="595"/>
      <c r="J24" s="607"/>
      <c r="K24" s="595"/>
      <c r="L24" s="607"/>
      <c r="M24" s="595"/>
      <c r="N24" s="607"/>
      <c r="O24" s="595"/>
      <c r="P24" s="607"/>
      <c r="Q24" s="595"/>
      <c r="U24" s="592"/>
      <c r="V24" s="592"/>
      <c r="W24" s="592"/>
      <c r="X24" s="592"/>
      <c r="Z24" s="592"/>
      <c r="AA24" s="592"/>
      <c r="AC24" s="592"/>
      <c r="AD24" s="592"/>
      <c r="AE24" s="592"/>
      <c r="AF24" s="592"/>
      <c r="AG24" s="592"/>
      <c r="AH24" s="592"/>
      <c r="AJ24" s="598"/>
      <c r="AK24" s="598"/>
      <c r="AM24" s="592"/>
      <c r="AN24" s="592"/>
      <c r="AO24" s="592"/>
      <c r="AQ24" s="592"/>
      <c r="AR24" s="592"/>
      <c r="AS24" s="592"/>
      <c r="AT24" s="592"/>
      <c r="AU24" s="592"/>
      <c r="AW24" s="592"/>
      <c r="AX24" s="52"/>
      <c r="AY24" s="592"/>
      <c r="AZ24" s="592"/>
      <c r="BA24" s="592"/>
    </row>
    <row r="25" spans="1:53" s="12" customFormat="1" ht="18" customHeight="1" thickBot="1" x14ac:dyDescent="0.2">
      <c r="A25" s="403"/>
      <c r="B25" s="545"/>
      <c r="C25" s="534"/>
      <c r="D25" s="534"/>
      <c r="E25" s="595"/>
      <c r="F25" s="607"/>
      <c r="G25" s="595"/>
      <c r="H25" s="607"/>
      <c r="I25" s="595"/>
      <c r="J25" s="607"/>
      <c r="K25" s="595"/>
      <c r="L25" s="607"/>
      <c r="M25" s="595"/>
      <c r="N25" s="607"/>
      <c r="O25" s="595"/>
      <c r="P25" s="607"/>
      <c r="Q25" s="595"/>
      <c r="U25" s="593"/>
      <c r="V25" s="593"/>
      <c r="W25" s="593"/>
      <c r="X25" s="593"/>
      <c r="Z25" s="593"/>
      <c r="AA25" s="593"/>
      <c r="AC25" s="593"/>
      <c r="AD25" s="593"/>
      <c r="AE25" s="593"/>
      <c r="AF25" s="593"/>
      <c r="AG25" s="593"/>
      <c r="AH25" s="593"/>
      <c r="AJ25" s="599"/>
      <c r="AK25" s="599"/>
      <c r="AM25" s="593"/>
      <c r="AN25" s="593"/>
      <c r="AO25" s="593"/>
      <c r="AQ25" s="593"/>
      <c r="AR25" s="593"/>
      <c r="AS25" s="593"/>
      <c r="AT25" s="593"/>
      <c r="AU25" s="593"/>
      <c r="AW25" s="593"/>
      <c r="AX25" s="52"/>
      <c r="AY25" s="593"/>
      <c r="AZ25" s="593"/>
      <c r="BA25" s="593"/>
    </row>
    <row r="26" spans="1:53" s="12" customFormat="1" ht="18" customHeight="1" x14ac:dyDescent="0.15">
      <c r="A26" s="403"/>
      <c r="B26" s="545" t="s">
        <v>37</v>
      </c>
      <c r="C26" s="534"/>
      <c r="D26" s="534"/>
      <c r="E26" s="595">
        <f>$D$20/COUNTA($B$20:$B$40)</f>
        <v>2.1428571428571429E-2</v>
      </c>
      <c r="F26" s="607"/>
      <c r="G26" s="595">
        <f>F$20/COUNTA($B$20:$B$40)</f>
        <v>2.1428571428571429E-2</v>
      </c>
      <c r="H26" s="607"/>
      <c r="I26" s="595">
        <f>H$20/COUNTA($B$20:$B$40)</f>
        <v>1.4285714285714287E-2</v>
      </c>
      <c r="J26" s="607"/>
      <c r="K26" s="595">
        <f>J$20/COUNTA($B$20:$B$40)</f>
        <v>1.4285714285714287E-2</v>
      </c>
      <c r="L26" s="607"/>
      <c r="M26" s="595">
        <f>L$20/COUNTA($B$20:$B$40)</f>
        <v>1.4285714285714287E-2</v>
      </c>
      <c r="N26" s="607"/>
      <c r="O26" s="595">
        <f>N$20/COUNTA($B$20:$B$40)</f>
        <v>2.4999999999999998E-2</v>
      </c>
      <c r="P26" s="607"/>
      <c r="Q26" s="595">
        <f>P$20/COUNTA($B$20:$B$40)</f>
        <v>1.4285714285714287E-2</v>
      </c>
      <c r="U26" s="591">
        <f>Heumarkt!E27</f>
        <v>0</v>
      </c>
      <c r="V26" s="591">
        <f>Heumarkt!G27</f>
        <v>0</v>
      </c>
      <c r="W26" s="591">
        <f>Heumarkt!I27</f>
        <v>50</v>
      </c>
      <c r="X26" s="591">
        <f>Heumarkt!K27</f>
        <v>50</v>
      </c>
      <c r="Z26" s="591">
        <f>Cäcilienstraße!E27</f>
        <v>50</v>
      </c>
      <c r="AA26" s="591">
        <f>Cäcilienstraße!G27</f>
        <v>100</v>
      </c>
      <c r="AC26" s="591">
        <f>Neumarkt!E27</f>
        <v>50</v>
      </c>
      <c r="AD26" s="591">
        <f>Neumarkt!G27</f>
        <v>50</v>
      </c>
      <c r="AE26" s="591">
        <f>Neumarkt!I27</f>
        <v>50</v>
      </c>
      <c r="AF26" s="591">
        <f>Neumarkt!K27</f>
        <v>50</v>
      </c>
      <c r="AG26" s="591">
        <f>Neumarkt!M27</f>
        <v>50</v>
      </c>
      <c r="AH26" s="591">
        <f>Neumarkt!O27</f>
        <v>100</v>
      </c>
      <c r="AJ26" s="597">
        <f>Hahnenstraße!E27</f>
        <v>100</v>
      </c>
      <c r="AK26" s="597">
        <f>Hahnenstraße!G27</f>
        <v>100</v>
      </c>
      <c r="AM26" s="591">
        <f>Rudolfplatz!E27</f>
        <v>100</v>
      </c>
      <c r="AN26" s="591">
        <f>Rudolfplatz!G27</f>
        <v>0</v>
      </c>
      <c r="AO26" s="591">
        <f>Rudolfplatz!I27</f>
        <v>50</v>
      </c>
      <c r="AQ26" s="591">
        <f>Moltkestraße!E27</f>
        <v>50</v>
      </c>
      <c r="AR26" s="591">
        <f>Moltkestraße!G27</f>
        <v>50</v>
      </c>
      <c r="AS26" s="591">
        <f>Moltkestraße!I27</f>
        <v>100</v>
      </c>
      <c r="AT26" s="591">
        <f>Moltkestraße!K27</f>
        <v>100</v>
      </c>
      <c r="AU26" s="591">
        <f>Moltkestraße!M27</f>
        <v>50</v>
      </c>
      <c r="AW26" s="591">
        <f>'Richard-Wagner-Straße'!E27</f>
        <v>50</v>
      </c>
      <c r="AX26" s="52"/>
      <c r="AY26" s="591">
        <f>'Aachener Weiher'!E27</f>
        <v>0</v>
      </c>
      <c r="AZ26" s="591">
        <f>'Aachener Weiher'!G27</f>
        <v>100</v>
      </c>
      <c r="BA26" s="591">
        <f>'Aachener Weiher'!I27</f>
        <v>100</v>
      </c>
    </row>
    <row r="27" spans="1:53" s="12" customFormat="1" ht="18" customHeight="1" x14ac:dyDescent="0.15">
      <c r="A27" s="403"/>
      <c r="B27" s="545"/>
      <c r="C27" s="534"/>
      <c r="D27" s="534"/>
      <c r="E27" s="595"/>
      <c r="F27" s="607"/>
      <c r="G27" s="595"/>
      <c r="H27" s="607"/>
      <c r="I27" s="595"/>
      <c r="J27" s="607"/>
      <c r="K27" s="595"/>
      <c r="L27" s="607"/>
      <c r="M27" s="595"/>
      <c r="N27" s="607"/>
      <c r="O27" s="595"/>
      <c r="P27" s="607"/>
      <c r="Q27" s="595"/>
      <c r="U27" s="592"/>
      <c r="V27" s="592"/>
      <c r="W27" s="592"/>
      <c r="X27" s="592"/>
      <c r="Z27" s="592"/>
      <c r="AA27" s="592"/>
      <c r="AC27" s="592"/>
      <c r="AD27" s="592"/>
      <c r="AE27" s="592"/>
      <c r="AF27" s="592"/>
      <c r="AG27" s="592"/>
      <c r="AH27" s="592"/>
      <c r="AJ27" s="598"/>
      <c r="AK27" s="598"/>
      <c r="AM27" s="592"/>
      <c r="AN27" s="592"/>
      <c r="AO27" s="592"/>
      <c r="AQ27" s="592"/>
      <c r="AR27" s="592"/>
      <c r="AS27" s="592"/>
      <c r="AT27" s="592"/>
      <c r="AU27" s="592"/>
      <c r="AW27" s="592"/>
      <c r="AX27" s="52"/>
      <c r="AY27" s="592"/>
      <c r="AZ27" s="592"/>
      <c r="BA27" s="592"/>
    </row>
    <row r="28" spans="1:53" s="12" customFormat="1" ht="18" customHeight="1" thickBot="1" x14ac:dyDescent="0.2">
      <c r="A28" s="403"/>
      <c r="B28" s="545"/>
      <c r="C28" s="534"/>
      <c r="D28" s="534"/>
      <c r="E28" s="595"/>
      <c r="F28" s="607"/>
      <c r="G28" s="595"/>
      <c r="H28" s="607"/>
      <c r="I28" s="595"/>
      <c r="J28" s="607"/>
      <c r="K28" s="595"/>
      <c r="L28" s="607"/>
      <c r="M28" s="595"/>
      <c r="N28" s="607"/>
      <c r="O28" s="595"/>
      <c r="P28" s="607"/>
      <c r="Q28" s="595"/>
      <c r="U28" s="593"/>
      <c r="V28" s="593"/>
      <c r="W28" s="593"/>
      <c r="X28" s="593"/>
      <c r="Z28" s="593"/>
      <c r="AA28" s="593"/>
      <c r="AC28" s="593"/>
      <c r="AD28" s="593"/>
      <c r="AE28" s="593"/>
      <c r="AF28" s="593"/>
      <c r="AG28" s="593"/>
      <c r="AH28" s="593"/>
      <c r="AJ28" s="599"/>
      <c r="AK28" s="599"/>
      <c r="AM28" s="593"/>
      <c r="AN28" s="593"/>
      <c r="AO28" s="593"/>
      <c r="AQ28" s="593"/>
      <c r="AR28" s="593"/>
      <c r="AS28" s="593"/>
      <c r="AT28" s="593"/>
      <c r="AU28" s="593"/>
      <c r="AW28" s="593"/>
      <c r="AX28" s="52"/>
      <c r="AY28" s="593"/>
      <c r="AZ28" s="593"/>
      <c r="BA28" s="593"/>
    </row>
    <row r="29" spans="1:53" s="12" customFormat="1" ht="18" customHeight="1" x14ac:dyDescent="0.15">
      <c r="A29" s="403"/>
      <c r="B29" s="545" t="s">
        <v>40</v>
      </c>
      <c r="C29" s="534"/>
      <c r="D29" s="534"/>
      <c r="E29" s="595">
        <f>$D$20/COUNTA($B$20:$B$40)</f>
        <v>2.1428571428571429E-2</v>
      </c>
      <c r="F29" s="607"/>
      <c r="G29" s="595">
        <f>F$20/COUNTA($B$20:$B$40)</f>
        <v>2.1428571428571429E-2</v>
      </c>
      <c r="H29" s="607"/>
      <c r="I29" s="595">
        <f>H$20/COUNTA($B$20:$B$40)</f>
        <v>1.4285714285714287E-2</v>
      </c>
      <c r="J29" s="607"/>
      <c r="K29" s="595">
        <f>J$20/COUNTA($B$20:$B$40)</f>
        <v>1.4285714285714287E-2</v>
      </c>
      <c r="L29" s="607"/>
      <c r="M29" s="595">
        <f>L$20/COUNTA($B$20:$B$40)</f>
        <v>1.4285714285714287E-2</v>
      </c>
      <c r="N29" s="607"/>
      <c r="O29" s="595">
        <f>N$20/COUNTA($B$20:$B$40)</f>
        <v>2.4999999999999998E-2</v>
      </c>
      <c r="P29" s="607"/>
      <c r="Q29" s="595">
        <f>P$20/COUNTA($B$20:$B$40)</f>
        <v>1.4285714285714287E-2</v>
      </c>
      <c r="U29" s="591">
        <f>Heumarkt!E30</f>
        <v>50</v>
      </c>
      <c r="V29" s="591">
        <f>Heumarkt!G30</f>
        <v>50</v>
      </c>
      <c r="W29" s="591">
        <f>Heumarkt!I30</f>
        <v>50</v>
      </c>
      <c r="X29" s="591">
        <f>Heumarkt!K30</f>
        <v>50</v>
      </c>
      <c r="Z29" s="591">
        <f>Cäcilienstraße!E30</f>
        <v>50</v>
      </c>
      <c r="AA29" s="591">
        <f>Cäcilienstraße!G30</f>
        <v>50</v>
      </c>
      <c r="AC29" s="591">
        <f>Neumarkt!E30</f>
        <v>50</v>
      </c>
      <c r="AD29" s="591">
        <f>Neumarkt!G30</f>
        <v>0</v>
      </c>
      <c r="AE29" s="591">
        <f>Neumarkt!I30</f>
        <v>50</v>
      </c>
      <c r="AF29" s="591">
        <f>Neumarkt!K30</f>
        <v>50</v>
      </c>
      <c r="AG29" s="591">
        <f>Neumarkt!M30</f>
        <v>50</v>
      </c>
      <c r="AH29" s="591">
        <f>Neumarkt!O30</f>
        <v>50</v>
      </c>
      <c r="AJ29" s="597">
        <f>Hahnenstraße!E30</f>
        <v>50</v>
      </c>
      <c r="AK29" s="597">
        <f>Hahnenstraße!G30</f>
        <v>50</v>
      </c>
      <c r="AM29" s="591">
        <f>Rudolfplatz!E30</f>
        <v>50</v>
      </c>
      <c r="AN29" s="591">
        <f>Rudolfplatz!G30</f>
        <v>0</v>
      </c>
      <c r="AO29" s="591">
        <f>Rudolfplatz!I30</f>
        <v>50</v>
      </c>
      <c r="AQ29" s="591">
        <f>Moltkestraße!E30</f>
        <v>100</v>
      </c>
      <c r="AR29" s="591">
        <f>Moltkestraße!G30</f>
        <v>50</v>
      </c>
      <c r="AS29" s="591">
        <f>Moltkestraße!I30</f>
        <v>100</v>
      </c>
      <c r="AT29" s="591">
        <f>Moltkestraße!K30</f>
        <v>50</v>
      </c>
      <c r="AU29" s="591">
        <f>Moltkestraße!M30</f>
        <v>0</v>
      </c>
      <c r="AW29" s="591">
        <f>'Richard-Wagner-Straße'!E30</f>
        <v>0</v>
      </c>
      <c r="AX29" s="52"/>
      <c r="AY29" s="591">
        <f>'Aachener Weiher'!E30</f>
        <v>0</v>
      </c>
      <c r="AZ29" s="591">
        <f>'Aachener Weiher'!G30</f>
        <v>0</v>
      </c>
      <c r="BA29" s="591">
        <f>'Aachener Weiher'!I30</f>
        <v>0</v>
      </c>
    </row>
    <row r="30" spans="1:53" s="12" customFormat="1" ht="18" customHeight="1" x14ac:dyDescent="0.15">
      <c r="A30" s="403"/>
      <c r="B30" s="545"/>
      <c r="C30" s="534"/>
      <c r="D30" s="534"/>
      <c r="E30" s="595"/>
      <c r="F30" s="607"/>
      <c r="G30" s="595"/>
      <c r="H30" s="607"/>
      <c r="I30" s="595"/>
      <c r="J30" s="607"/>
      <c r="K30" s="595"/>
      <c r="L30" s="607"/>
      <c r="M30" s="595"/>
      <c r="N30" s="607"/>
      <c r="O30" s="595"/>
      <c r="P30" s="607"/>
      <c r="Q30" s="595"/>
      <c r="U30" s="592"/>
      <c r="V30" s="592"/>
      <c r="W30" s="592"/>
      <c r="X30" s="592"/>
      <c r="Z30" s="592"/>
      <c r="AA30" s="592"/>
      <c r="AC30" s="592"/>
      <c r="AD30" s="592"/>
      <c r="AE30" s="592"/>
      <c r="AF30" s="592"/>
      <c r="AG30" s="592"/>
      <c r="AH30" s="592"/>
      <c r="AJ30" s="598"/>
      <c r="AK30" s="598"/>
      <c r="AM30" s="592"/>
      <c r="AN30" s="592"/>
      <c r="AO30" s="592"/>
      <c r="AQ30" s="592"/>
      <c r="AR30" s="592"/>
      <c r="AS30" s="592"/>
      <c r="AT30" s="592"/>
      <c r="AU30" s="592"/>
      <c r="AW30" s="592"/>
      <c r="AX30" s="52"/>
      <c r="AY30" s="592"/>
      <c r="AZ30" s="592"/>
      <c r="BA30" s="592"/>
    </row>
    <row r="31" spans="1:53" s="12" customFormat="1" ht="18" customHeight="1" thickBot="1" x14ac:dyDescent="0.2">
      <c r="A31" s="403"/>
      <c r="B31" s="545"/>
      <c r="C31" s="534"/>
      <c r="D31" s="534"/>
      <c r="E31" s="595"/>
      <c r="F31" s="607"/>
      <c r="G31" s="595"/>
      <c r="H31" s="607"/>
      <c r="I31" s="595"/>
      <c r="J31" s="607"/>
      <c r="K31" s="595"/>
      <c r="L31" s="607"/>
      <c r="M31" s="595"/>
      <c r="N31" s="607"/>
      <c r="O31" s="595"/>
      <c r="P31" s="607"/>
      <c r="Q31" s="595"/>
      <c r="U31" s="593"/>
      <c r="V31" s="593"/>
      <c r="W31" s="593"/>
      <c r="X31" s="593"/>
      <c r="Z31" s="593"/>
      <c r="AA31" s="593"/>
      <c r="AC31" s="593"/>
      <c r="AD31" s="593"/>
      <c r="AE31" s="593"/>
      <c r="AF31" s="593"/>
      <c r="AG31" s="593"/>
      <c r="AH31" s="593"/>
      <c r="AJ31" s="599"/>
      <c r="AK31" s="599"/>
      <c r="AM31" s="593"/>
      <c r="AN31" s="593"/>
      <c r="AO31" s="593"/>
      <c r="AQ31" s="593"/>
      <c r="AR31" s="593"/>
      <c r="AS31" s="593"/>
      <c r="AT31" s="593"/>
      <c r="AU31" s="593"/>
      <c r="AW31" s="593"/>
      <c r="AX31" s="52"/>
      <c r="AY31" s="593"/>
      <c r="AZ31" s="593"/>
      <c r="BA31" s="593"/>
    </row>
    <row r="32" spans="1:53" s="12" customFormat="1" ht="18" customHeight="1" x14ac:dyDescent="0.15">
      <c r="A32" s="403"/>
      <c r="B32" s="545" t="s">
        <v>42</v>
      </c>
      <c r="C32" s="534"/>
      <c r="D32" s="534"/>
      <c r="E32" s="595">
        <f>$D$20/COUNTA($B$20:$B$40)</f>
        <v>2.1428571428571429E-2</v>
      </c>
      <c r="F32" s="607"/>
      <c r="G32" s="595">
        <f>F$20/COUNTA($B$20:$B$40)</f>
        <v>2.1428571428571429E-2</v>
      </c>
      <c r="H32" s="607"/>
      <c r="I32" s="595">
        <f>H$20/COUNTA($B$20:$B$40)</f>
        <v>1.4285714285714287E-2</v>
      </c>
      <c r="J32" s="607"/>
      <c r="K32" s="595">
        <f>J$20/COUNTA($B$20:$B$40)</f>
        <v>1.4285714285714287E-2</v>
      </c>
      <c r="L32" s="607"/>
      <c r="M32" s="595">
        <f>L$20/COUNTA($B$20:$B$40)</f>
        <v>1.4285714285714287E-2</v>
      </c>
      <c r="N32" s="607"/>
      <c r="O32" s="595">
        <f>N$20/COUNTA($B$20:$B$40)</f>
        <v>2.4999999999999998E-2</v>
      </c>
      <c r="P32" s="607"/>
      <c r="Q32" s="595">
        <f>P$20/COUNTA($B$20:$B$40)</f>
        <v>1.4285714285714287E-2</v>
      </c>
      <c r="U32" s="591">
        <f>Heumarkt!E33</f>
        <v>100</v>
      </c>
      <c r="V32" s="591">
        <f>Heumarkt!G33</f>
        <v>100</v>
      </c>
      <c r="W32" s="591">
        <f>Heumarkt!I33</f>
        <v>100</v>
      </c>
      <c r="X32" s="591">
        <f>Heumarkt!K33</f>
        <v>100</v>
      </c>
      <c r="Z32" s="591">
        <f>Cäcilienstraße!E33</f>
        <v>0</v>
      </c>
      <c r="AA32" s="591">
        <f>Cäcilienstraße!G33</f>
        <v>0</v>
      </c>
      <c r="AC32" s="591">
        <f>Neumarkt!E33</f>
        <v>50</v>
      </c>
      <c r="AD32" s="591">
        <f>Neumarkt!G33</f>
        <v>100</v>
      </c>
      <c r="AE32" s="591">
        <f>Neumarkt!I33</f>
        <v>50</v>
      </c>
      <c r="AF32" s="591">
        <f>Neumarkt!K33</f>
        <v>50</v>
      </c>
      <c r="AG32" s="591">
        <f>Neumarkt!M33</f>
        <v>50</v>
      </c>
      <c r="AH32" s="591">
        <f>Neumarkt!O33</f>
        <v>50</v>
      </c>
      <c r="AJ32" s="597">
        <f>Hahnenstraße!E33</f>
        <v>0</v>
      </c>
      <c r="AK32" s="597">
        <f>Hahnenstraße!G33</f>
        <v>100</v>
      </c>
      <c r="AM32" s="591">
        <f>Rudolfplatz!E33</f>
        <v>100</v>
      </c>
      <c r="AN32" s="591">
        <f>Rudolfplatz!G33</f>
        <v>100</v>
      </c>
      <c r="AO32" s="591">
        <f>Rudolfplatz!I33</f>
        <v>50</v>
      </c>
      <c r="AQ32" s="591">
        <f>Moltkestraße!E33</f>
        <v>50</v>
      </c>
      <c r="AR32" s="591">
        <f>Moltkestraße!G33</f>
        <v>50</v>
      </c>
      <c r="AS32" s="591">
        <f>Moltkestraße!I33</f>
        <v>50</v>
      </c>
      <c r="AT32" s="591">
        <f>Moltkestraße!K33</f>
        <v>50</v>
      </c>
      <c r="AU32" s="591">
        <f>Moltkestraße!M33</f>
        <v>50</v>
      </c>
      <c r="AW32" s="591">
        <f>'Richard-Wagner-Straße'!E33</f>
        <v>50</v>
      </c>
      <c r="AX32" s="52"/>
      <c r="AY32" s="591">
        <f>'Aachener Weiher'!E33</f>
        <v>50</v>
      </c>
      <c r="AZ32" s="591">
        <f>'Aachener Weiher'!G33</f>
        <v>100</v>
      </c>
      <c r="BA32" s="591">
        <f>'Aachener Weiher'!I33</f>
        <v>100</v>
      </c>
    </row>
    <row r="33" spans="1:53" s="12" customFormat="1" ht="18" customHeight="1" x14ac:dyDescent="0.15">
      <c r="A33" s="403"/>
      <c r="B33" s="545"/>
      <c r="C33" s="534"/>
      <c r="D33" s="534"/>
      <c r="E33" s="595"/>
      <c r="F33" s="607"/>
      <c r="G33" s="595"/>
      <c r="H33" s="607"/>
      <c r="I33" s="595"/>
      <c r="J33" s="607"/>
      <c r="K33" s="595"/>
      <c r="L33" s="607"/>
      <c r="M33" s="595"/>
      <c r="N33" s="607"/>
      <c r="O33" s="595"/>
      <c r="P33" s="607"/>
      <c r="Q33" s="595"/>
      <c r="U33" s="592"/>
      <c r="V33" s="592"/>
      <c r="W33" s="592"/>
      <c r="X33" s="592"/>
      <c r="Z33" s="592"/>
      <c r="AA33" s="592"/>
      <c r="AC33" s="592"/>
      <c r="AD33" s="592"/>
      <c r="AE33" s="592"/>
      <c r="AF33" s="592"/>
      <c r="AG33" s="592"/>
      <c r="AH33" s="592"/>
      <c r="AJ33" s="598"/>
      <c r="AK33" s="598"/>
      <c r="AM33" s="592"/>
      <c r="AN33" s="592"/>
      <c r="AO33" s="592"/>
      <c r="AQ33" s="592"/>
      <c r="AR33" s="592"/>
      <c r="AS33" s="592"/>
      <c r="AT33" s="592"/>
      <c r="AU33" s="592"/>
      <c r="AW33" s="592"/>
      <c r="AX33" s="52"/>
      <c r="AY33" s="592"/>
      <c r="AZ33" s="592"/>
      <c r="BA33" s="592"/>
    </row>
    <row r="34" spans="1:53" s="12" customFormat="1" ht="18" customHeight="1" thickBot="1" x14ac:dyDescent="0.2">
      <c r="A34" s="403"/>
      <c r="B34" s="545"/>
      <c r="C34" s="534"/>
      <c r="D34" s="534"/>
      <c r="E34" s="595"/>
      <c r="F34" s="607"/>
      <c r="G34" s="595"/>
      <c r="H34" s="607"/>
      <c r="I34" s="595"/>
      <c r="J34" s="607"/>
      <c r="K34" s="595"/>
      <c r="L34" s="607"/>
      <c r="M34" s="595"/>
      <c r="N34" s="607"/>
      <c r="O34" s="595"/>
      <c r="P34" s="607"/>
      <c r="Q34" s="595"/>
      <c r="U34" s="593"/>
      <c r="V34" s="593"/>
      <c r="W34" s="593"/>
      <c r="X34" s="593"/>
      <c r="Z34" s="593"/>
      <c r="AA34" s="593"/>
      <c r="AC34" s="593"/>
      <c r="AD34" s="593"/>
      <c r="AE34" s="593"/>
      <c r="AF34" s="593"/>
      <c r="AG34" s="593"/>
      <c r="AH34" s="593"/>
      <c r="AJ34" s="599"/>
      <c r="AK34" s="599"/>
      <c r="AM34" s="593"/>
      <c r="AN34" s="593"/>
      <c r="AO34" s="593"/>
      <c r="AQ34" s="593"/>
      <c r="AR34" s="593"/>
      <c r="AS34" s="593"/>
      <c r="AT34" s="593"/>
      <c r="AU34" s="593"/>
      <c r="AW34" s="593"/>
      <c r="AX34" s="52"/>
      <c r="AY34" s="593"/>
      <c r="AZ34" s="593"/>
      <c r="BA34" s="593"/>
    </row>
    <row r="35" spans="1:53" s="12" customFormat="1" ht="18" customHeight="1" x14ac:dyDescent="0.15">
      <c r="A35" s="403"/>
      <c r="B35" s="545" t="s">
        <v>44</v>
      </c>
      <c r="C35" s="534"/>
      <c r="D35" s="534"/>
      <c r="E35" s="595">
        <f>$D$20/COUNTA($B$20:$B$40)</f>
        <v>2.1428571428571429E-2</v>
      </c>
      <c r="F35" s="607"/>
      <c r="G35" s="595">
        <f>F$20/COUNTA($B$20:$B$40)</f>
        <v>2.1428571428571429E-2</v>
      </c>
      <c r="H35" s="607"/>
      <c r="I35" s="595">
        <f>H$20/COUNTA($B$20:$B$40)</f>
        <v>1.4285714285714287E-2</v>
      </c>
      <c r="J35" s="607"/>
      <c r="K35" s="595">
        <f>J$20/COUNTA($B$20:$B$40)</f>
        <v>1.4285714285714287E-2</v>
      </c>
      <c r="L35" s="607"/>
      <c r="M35" s="595">
        <f>L$20/COUNTA($B$20:$B$40)</f>
        <v>1.4285714285714287E-2</v>
      </c>
      <c r="N35" s="607"/>
      <c r="O35" s="595">
        <f>N$20/COUNTA($B$20:$B$40)</f>
        <v>2.4999999999999998E-2</v>
      </c>
      <c r="P35" s="607"/>
      <c r="Q35" s="595">
        <f>P$20/COUNTA($B$20:$B$40)</f>
        <v>1.4285714285714287E-2</v>
      </c>
      <c r="U35" s="591">
        <f>Heumarkt!E36</f>
        <v>0</v>
      </c>
      <c r="V35" s="591">
        <f>Heumarkt!G36</f>
        <v>0</v>
      </c>
      <c r="W35" s="591">
        <f>Heumarkt!I36</f>
        <v>50</v>
      </c>
      <c r="X35" s="591">
        <f>Heumarkt!K36</f>
        <v>50</v>
      </c>
      <c r="Z35" s="591">
        <f>Cäcilienstraße!E36</f>
        <v>0</v>
      </c>
      <c r="AA35" s="591">
        <f>Cäcilienstraße!G36</f>
        <v>50</v>
      </c>
      <c r="AC35" s="591">
        <f>Neumarkt!E36</f>
        <v>50</v>
      </c>
      <c r="AD35" s="591">
        <f>Neumarkt!G36</f>
        <v>50</v>
      </c>
      <c r="AE35" s="591">
        <f>Neumarkt!I36</f>
        <v>0</v>
      </c>
      <c r="AF35" s="591">
        <f>Neumarkt!K36</f>
        <v>100</v>
      </c>
      <c r="AG35" s="591">
        <f>Neumarkt!M36</f>
        <v>50</v>
      </c>
      <c r="AH35" s="591">
        <f>Neumarkt!O36</f>
        <v>100</v>
      </c>
      <c r="AJ35" s="597">
        <f>Hahnenstraße!E36</f>
        <v>0</v>
      </c>
      <c r="AK35" s="597">
        <f>Hahnenstraße!G36</f>
        <v>50</v>
      </c>
      <c r="AM35" s="591">
        <f>Rudolfplatz!E36</f>
        <v>100</v>
      </c>
      <c r="AN35" s="591">
        <f>Rudolfplatz!G36</f>
        <v>100</v>
      </c>
      <c r="AO35" s="591">
        <f>Rudolfplatz!I36</f>
        <v>100</v>
      </c>
      <c r="AQ35" s="591">
        <f>Moltkestraße!E36</f>
        <v>50</v>
      </c>
      <c r="AR35" s="591">
        <f>Moltkestraße!G36</f>
        <v>50</v>
      </c>
      <c r="AS35" s="591">
        <f>Moltkestraße!I36</f>
        <v>50</v>
      </c>
      <c r="AT35" s="591">
        <f>Moltkestraße!K36</f>
        <v>50</v>
      </c>
      <c r="AU35" s="591">
        <f>Moltkestraße!M36</f>
        <v>50</v>
      </c>
      <c r="AW35" s="591">
        <f>'Richard-Wagner-Straße'!E36</f>
        <v>50</v>
      </c>
      <c r="AX35" s="52"/>
      <c r="AY35" s="591">
        <f>'Aachener Weiher'!E36</f>
        <v>0</v>
      </c>
      <c r="AZ35" s="591">
        <f>'Aachener Weiher'!G36</f>
        <v>0</v>
      </c>
      <c r="BA35" s="591">
        <f>'Aachener Weiher'!I36</f>
        <v>50</v>
      </c>
    </row>
    <row r="36" spans="1:53" s="12" customFormat="1" ht="18" customHeight="1" x14ac:dyDescent="0.15">
      <c r="A36" s="403"/>
      <c r="B36" s="545"/>
      <c r="C36" s="534"/>
      <c r="D36" s="534"/>
      <c r="E36" s="595"/>
      <c r="F36" s="607"/>
      <c r="G36" s="595"/>
      <c r="H36" s="607"/>
      <c r="I36" s="595"/>
      <c r="J36" s="607"/>
      <c r="K36" s="595"/>
      <c r="L36" s="607"/>
      <c r="M36" s="595"/>
      <c r="N36" s="607"/>
      <c r="O36" s="595"/>
      <c r="P36" s="607"/>
      <c r="Q36" s="595"/>
      <c r="U36" s="592"/>
      <c r="V36" s="592"/>
      <c r="W36" s="592"/>
      <c r="X36" s="592"/>
      <c r="Z36" s="592"/>
      <c r="AA36" s="592"/>
      <c r="AC36" s="592"/>
      <c r="AD36" s="592"/>
      <c r="AE36" s="592"/>
      <c r="AF36" s="592"/>
      <c r="AG36" s="592"/>
      <c r="AH36" s="592"/>
      <c r="AJ36" s="598"/>
      <c r="AK36" s="598"/>
      <c r="AM36" s="592"/>
      <c r="AN36" s="592"/>
      <c r="AO36" s="592"/>
      <c r="AQ36" s="592"/>
      <c r="AR36" s="592"/>
      <c r="AS36" s="592"/>
      <c r="AT36" s="592"/>
      <c r="AU36" s="592"/>
      <c r="AW36" s="592"/>
      <c r="AX36" s="52"/>
      <c r="AY36" s="592"/>
      <c r="AZ36" s="592"/>
      <c r="BA36" s="592"/>
    </row>
    <row r="37" spans="1:53" s="12" customFormat="1" ht="18" customHeight="1" thickBot="1" x14ac:dyDescent="0.2">
      <c r="A37" s="403"/>
      <c r="B37" s="545"/>
      <c r="C37" s="534"/>
      <c r="D37" s="534"/>
      <c r="E37" s="595"/>
      <c r="F37" s="607"/>
      <c r="G37" s="595"/>
      <c r="H37" s="607"/>
      <c r="I37" s="595"/>
      <c r="J37" s="607"/>
      <c r="K37" s="595"/>
      <c r="L37" s="607"/>
      <c r="M37" s="595"/>
      <c r="N37" s="607"/>
      <c r="O37" s="595"/>
      <c r="P37" s="607"/>
      <c r="Q37" s="595"/>
      <c r="U37" s="593"/>
      <c r="V37" s="593"/>
      <c r="W37" s="593"/>
      <c r="X37" s="593"/>
      <c r="Z37" s="593"/>
      <c r="AA37" s="593"/>
      <c r="AC37" s="593"/>
      <c r="AD37" s="593"/>
      <c r="AE37" s="593"/>
      <c r="AF37" s="593"/>
      <c r="AG37" s="593"/>
      <c r="AH37" s="593"/>
      <c r="AJ37" s="599"/>
      <c r="AK37" s="599"/>
      <c r="AM37" s="593"/>
      <c r="AN37" s="593"/>
      <c r="AO37" s="593"/>
      <c r="AQ37" s="593"/>
      <c r="AR37" s="593"/>
      <c r="AS37" s="593"/>
      <c r="AT37" s="593"/>
      <c r="AU37" s="593"/>
      <c r="AW37" s="593"/>
      <c r="AX37" s="52"/>
      <c r="AY37" s="593"/>
      <c r="AZ37" s="593"/>
      <c r="BA37" s="593"/>
    </row>
    <row r="38" spans="1:53" s="12" customFormat="1" ht="18" customHeight="1" x14ac:dyDescent="0.15">
      <c r="A38" s="403"/>
      <c r="B38" s="545" t="s">
        <v>47</v>
      </c>
      <c r="C38" s="534"/>
      <c r="D38" s="534"/>
      <c r="E38" s="595">
        <f>$D$20/COUNTA($B$20:$B$40)</f>
        <v>2.1428571428571429E-2</v>
      </c>
      <c r="F38" s="607"/>
      <c r="G38" s="595">
        <f>F$20/COUNTA($B$20:$B$40)</f>
        <v>2.1428571428571429E-2</v>
      </c>
      <c r="H38" s="607"/>
      <c r="I38" s="595">
        <f>H$20/COUNTA($B$20:$B$40)</f>
        <v>1.4285714285714287E-2</v>
      </c>
      <c r="J38" s="607"/>
      <c r="K38" s="595">
        <f>J$20/COUNTA($B$20:$B$40)</f>
        <v>1.4285714285714287E-2</v>
      </c>
      <c r="L38" s="607"/>
      <c r="M38" s="595">
        <f>L$20/COUNTA($B$20:$B$40)</f>
        <v>1.4285714285714287E-2</v>
      </c>
      <c r="N38" s="607"/>
      <c r="O38" s="595">
        <f>N$20/COUNTA($B$20:$B$40)</f>
        <v>2.4999999999999998E-2</v>
      </c>
      <c r="P38" s="607"/>
      <c r="Q38" s="595">
        <f>P$20/COUNTA($B$20:$B$40)</f>
        <v>1.4285714285714287E-2</v>
      </c>
      <c r="U38" s="591">
        <f>Heumarkt!E39</f>
        <v>50</v>
      </c>
      <c r="V38" s="591">
        <f>Heumarkt!G39</f>
        <v>50</v>
      </c>
      <c r="W38" s="591">
        <f>Heumarkt!I39</f>
        <v>75</v>
      </c>
      <c r="X38" s="591">
        <f>Heumarkt!K39</f>
        <v>75</v>
      </c>
      <c r="Z38" s="591">
        <f>Cäcilienstraße!E39</f>
        <v>25</v>
      </c>
      <c r="AA38" s="591">
        <f>Cäcilienstraße!G39</f>
        <v>50</v>
      </c>
      <c r="AC38" s="591">
        <f>Neumarkt!E39</f>
        <v>50</v>
      </c>
      <c r="AD38" s="591">
        <f>Neumarkt!G39</f>
        <v>25</v>
      </c>
      <c r="AE38" s="591">
        <f>Neumarkt!I39</f>
        <v>50</v>
      </c>
      <c r="AF38" s="591">
        <f>Neumarkt!K39</f>
        <v>50</v>
      </c>
      <c r="AG38" s="591">
        <f>Neumarkt!M39</f>
        <v>25</v>
      </c>
      <c r="AH38" s="591">
        <f>Neumarkt!O39</f>
        <v>50</v>
      </c>
      <c r="AJ38" s="597">
        <f>Hahnenstraße!E39</f>
        <v>0</v>
      </c>
      <c r="AK38" s="597">
        <f>Hahnenstraße!G39</f>
        <v>50</v>
      </c>
      <c r="AM38" s="591">
        <f>Rudolfplatz!E39</f>
        <v>100</v>
      </c>
      <c r="AN38" s="591">
        <f>Rudolfplatz!G39</f>
        <v>100</v>
      </c>
      <c r="AO38" s="591">
        <f>Rudolfplatz!I39</f>
        <v>0</v>
      </c>
      <c r="AQ38" s="591">
        <f>Moltkestraße!E39</f>
        <v>50</v>
      </c>
      <c r="AR38" s="591">
        <f>Moltkestraße!G39</f>
        <v>50</v>
      </c>
      <c r="AS38" s="591">
        <f>Moltkestraße!I39</f>
        <v>100</v>
      </c>
      <c r="AT38" s="591">
        <f>Moltkestraße!K39</f>
        <v>100</v>
      </c>
      <c r="AU38" s="591">
        <f>Moltkestraße!M39</f>
        <v>75</v>
      </c>
      <c r="AW38" s="591">
        <f>'Richard-Wagner-Straße'!E39</f>
        <v>50</v>
      </c>
      <c r="AX38" s="52"/>
      <c r="AY38" s="591">
        <f>'Aachener Weiher'!E39</f>
        <v>0</v>
      </c>
      <c r="AZ38" s="591">
        <f>'Aachener Weiher'!G39</f>
        <v>50</v>
      </c>
      <c r="BA38" s="591">
        <f>'Aachener Weiher'!I39</f>
        <v>100</v>
      </c>
    </row>
    <row r="39" spans="1:53" s="12" customFormat="1" ht="18" customHeight="1" x14ac:dyDescent="0.15">
      <c r="A39" s="403"/>
      <c r="B39" s="545"/>
      <c r="C39" s="534"/>
      <c r="D39" s="534"/>
      <c r="E39" s="595"/>
      <c r="F39" s="607"/>
      <c r="G39" s="595"/>
      <c r="H39" s="607"/>
      <c r="I39" s="595"/>
      <c r="J39" s="607"/>
      <c r="K39" s="595"/>
      <c r="L39" s="607"/>
      <c r="M39" s="595"/>
      <c r="N39" s="607"/>
      <c r="O39" s="595"/>
      <c r="P39" s="607"/>
      <c r="Q39" s="595"/>
      <c r="U39" s="592"/>
      <c r="V39" s="592"/>
      <c r="W39" s="592"/>
      <c r="X39" s="592"/>
      <c r="Z39" s="592"/>
      <c r="AA39" s="592"/>
      <c r="AC39" s="592"/>
      <c r="AD39" s="592"/>
      <c r="AE39" s="592"/>
      <c r="AF39" s="592"/>
      <c r="AG39" s="592"/>
      <c r="AH39" s="592"/>
      <c r="AJ39" s="598"/>
      <c r="AK39" s="598"/>
      <c r="AM39" s="592"/>
      <c r="AN39" s="592"/>
      <c r="AO39" s="592"/>
      <c r="AQ39" s="592"/>
      <c r="AR39" s="592"/>
      <c r="AS39" s="592"/>
      <c r="AT39" s="592"/>
      <c r="AU39" s="592"/>
      <c r="AW39" s="592"/>
      <c r="AX39" s="52"/>
      <c r="AY39" s="592"/>
      <c r="AZ39" s="592"/>
      <c r="BA39" s="592"/>
    </row>
    <row r="40" spans="1:53" s="12" customFormat="1" ht="18" customHeight="1" thickBot="1" x14ac:dyDescent="0.2">
      <c r="A40" s="403"/>
      <c r="B40" s="545"/>
      <c r="C40" s="534"/>
      <c r="D40" s="534"/>
      <c r="E40" s="595"/>
      <c r="F40" s="607"/>
      <c r="G40" s="595"/>
      <c r="H40" s="607"/>
      <c r="I40" s="595"/>
      <c r="J40" s="607"/>
      <c r="K40" s="595"/>
      <c r="L40" s="607"/>
      <c r="M40" s="595"/>
      <c r="N40" s="607"/>
      <c r="O40" s="595"/>
      <c r="P40" s="607"/>
      <c r="Q40" s="595"/>
      <c r="U40" s="593"/>
      <c r="V40" s="593"/>
      <c r="W40" s="593"/>
      <c r="X40" s="593"/>
      <c r="Z40" s="593"/>
      <c r="AA40" s="593"/>
      <c r="AC40" s="593"/>
      <c r="AD40" s="593"/>
      <c r="AE40" s="593"/>
      <c r="AF40" s="593"/>
      <c r="AG40" s="593"/>
      <c r="AH40" s="593"/>
      <c r="AJ40" s="599"/>
      <c r="AK40" s="599"/>
      <c r="AM40" s="593"/>
      <c r="AN40" s="593"/>
      <c r="AO40" s="593"/>
      <c r="AQ40" s="593"/>
      <c r="AR40" s="593"/>
      <c r="AS40" s="593"/>
      <c r="AT40" s="593"/>
      <c r="AU40" s="593"/>
      <c r="AW40" s="593"/>
      <c r="AX40" s="52"/>
      <c r="AY40" s="593"/>
      <c r="AZ40" s="593"/>
      <c r="BA40" s="593"/>
    </row>
    <row r="41" spans="1:53" s="12" customFormat="1" ht="18" customHeight="1" x14ac:dyDescent="0.15">
      <c r="A41" s="403" t="s">
        <v>50</v>
      </c>
      <c r="B41" s="606" t="s">
        <v>51</v>
      </c>
      <c r="C41" s="528"/>
      <c r="D41" s="528">
        <v>0.1</v>
      </c>
      <c r="E41" s="604">
        <f>$D$41/COUNTA($B$41:$B$49)</f>
        <v>3.3333333333333333E-2</v>
      </c>
      <c r="F41" s="607">
        <v>0.2</v>
      </c>
      <c r="G41" s="595">
        <f>F$41/COUNTA($B$41:$B$49)</f>
        <v>6.6666666666666666E-2</v>
      </c>
      <c r="H41" s="607">
        <v>0.1</v>
      </c>
      <c r="I41" s="595">
        <f>H$41/COUNTA($B$41:$B$49)</f>
        <v>3.3333333333333333E-2</v>
      </c>
      <c r="J41" s="607">
        <v>0.1</v>
      </c>
      <c r="K41" s="595">
        <f>J$41/COUNTA($B$41:$B$49)</f>
        <v>3.3333333333333333E-2</v>
      </c>
      <c r="L41" s="607">
        <v>0.1</v>
      </c>
      <c r="M41" s="595">
        <f>L$41/COUNTA($B$41:$B$49)</f>
        <v>3.3333333333333333E-2</v>
      </c>
      <c r="N41" s="539">
        <v>0.125</v>
      </c>
      <c r="O41" s="595">
        <f>N$41/COUNTA($B$41:$B$49)</f>
        <v>4.1666666666666664E-2</v>
      </c>
      <c r="P41" s="539">
        <v>0.1</v>
      </c>
      <c r="Q41" s="595">
        <f>P$41/COUNTA($B$41:$B$49)</f>
        <v>3.3333333333333333E-2</v>
      </c>
      <c r="U41" s="591">
        <f>Heumarkt!E42</f>
        <v>50</v>
      </c>
      <c r="V41" s="591">
        <f>Heumarkt!G42</f>
        <v>50</v>
      </c>
      <c r="W41" s="591">
        <f>Heumarkt!I42</f>
        <v>100</v>
      </c>
      <c r="X41" s="591">
        <f>Heumarkt!K42</f>
        <v>100</v>
      </c>
      <c r="Z41" s="591">
        <f>Cäcilienstraße!E42</f>
        <v>50</v>
      </c>
      <c r="AA41" s="591">
        <f>Cäcilienstraße!G42</f>
        <v>100</v>
      </c>
      <c r="AC41" s="591">
        <f>Neumarkt!E42</f>
        <v>50</v>
      </c>
      <c r="AD41" s="591">
        <f>Neumarkt!G42</f>
        <v>50</v>
      </c>
      <c r="AE41" s="591">
        <f>Neumarkt!I42</f>
        <v>50</v>
      </c>
      <c r="AF41" s="591">
        <f>Neumarkt!K42</f>
        <v>100</v>
      </c>
      <c r="AG41" s="591">
        <f>Neumarkt!M42</f>
        <v>100</v>
      </c>
      <c r="AH41" s="591">
        <f>Neumarkt!O42</f>
        <v>100</v>
      </c>
      <c r="AJ41" s="597">
        <f>Hahnenstraße!E42</f>
        <v>50</v>
      </c>
      <c r="AK41" s="597">
        <f>Hahnenstraße!G42</f>
        <v>100</v>
      </c>
      <c r="AM41" s="591">
        <f>Rudolfplatz!E42</f>
        <v>100</v>
      </c>
      <c r="AN41" s="591">
        <f>Rudolfplatz!G42</f>
        <v>100</v>
      </c>
      <c r="AO41" s="591">
        <f>Rudolfplatz!I42</f>
        <v>50</v>
      </c>
      <c r="AQ41" s="591">
        <f>Moltkestraße!E42</f>
        <v>100</v>
      </c>
      <c r="AR41" s="591">
        <f>Moltkestraße!G42</f>
        <v>100</v>
      </c>
      <c r="AS41" s="591">
        <f>Moltkestraße!I42</f>
        <v>100</v>
      </c>
      <c r="AT41" s="591">
        <f>Moltkestraße!K42</f>
        <v>100</v>
      </c>
      <c r="AU41" s="591">
        <f>Moltkestraße!M42</f>
        <v>100</v>
      </c>
      <c r="AW41" s="591">
        <f>'Richard-Wagner-Straße'!E42</f>
        <v>50</v>
      </c>
      <c r="AX41" s="52"/>
      <c r="AY41" s="591">
        <f>'Aachener Weiher'!E42</f>
        <v>0</v>
      </c>
      <c r="AZ41" s="591">
        <f>'Aachener Weiher'!G42</f>
        <v>50</v>
      </c>
      <c r="BA41" s="591">
        <f>'Aachener Weiher'!I42</f>
        <v>50</v>
      </c>
    </row>
    <row r="42" spans="1:53" s="12" customFormat="1" ht="18" customHeight="1" x14ac:dyDescent="0.15">
      <c r="A42" s="403"/>
      <c r="B42" s="606"/>
      <c r="C42" s="528"/>
      <c r="D42" s="528"/>
      <c r="E42" s="604"/>
      <c r="F42" s="607"/>
      <c r="G42" s="595"/>
      <c r="H42" s="607"/>
      <c r="I42" s="595"/>
      <c r="J42" s="607"/>
      <c r="K42" s="595"/>
      <c r="L42" s="607"/>
      <c r="M42" s="595"/>
      <c r="N42" s="539"/>
      <c r="O42" s="595"/>
      <c r="P42" s="539"/>
      <c r="Q42" s="595"/>
      <c r="U42" s="592"/>
      <c r="V42" s="592"/>
      <c r="W42" s="592"/>
      <c r="X42" s="592"/>
      <c r="Z42" s="592"/>
      <c r="AA42" s="592"/>
      <c r="AC42" s="592"/>
      <c r="AD42" s="592"/>
      <c r="AE42" s="592"/>
      <c r="AF42" s="592"/>
      <c r="AG42" s="592"/>
      <c r="AH42" s="592"/>
      <c r="AJ42" s="598"/>
      <c r="AK42" s="598"/>
      <c r="AM42" s="592"/>
      <c r="AN42" s="592"/>
      <c r="AO42" s="592"/>
      <c r="AQ42" s="592"/>
      <c r="AR42" s="592"/>
      <c r="AS42" s="592"/>
      <c r="AT42" s="592"/>
      <c r="AU42" s="592"/>
      <c r="AW42" s="592"/>
      <c r="AX42" s="52"/>
      <c r="AY42" s="592"/>
      <c r="AZ42" s="592"/>
      <c r="BA42" s="592"/>
    </row>
    <row r="43" spans="1:53" s="12" customFormat="1" ht="18" customHeight="1" thickBot="1" x14ac:dyDescent="0.2">
      <c r="A43" s="403"/>
      <c r="B43" s="606"/>
      <c r="C43" s="528"/>
      <c r="D43" s="528"/>
      <c r="E43" s="604"/>
      <c r="F43" s="607"/>
      <c r="G43" s="595"/>
      <c r="H43" s="607"/>
      <c r="I43" s="595"/>
      <c r="J43" s="607"/>
      <c r="K43" s="595"/>
      <c r="L43" s="607"/>
      <c r="M43" s="595"/>
      <c r="N43" s="539"/>
      <c r="O43" s="595"/>
      <c r="P43" s="539"/>
      <c r="Q43" s="595"/>
      <c r="U43" s="593"/>
      <c r="V43" s="593"/>
      <c r="W43" s="593"/>
      <c r="X43" s="593"/>
      <c r="Z43" s="593"/>
      <c r="AA43" s="593"/>
      <c r="AC43" s="593"/>
      <c r="AD43" s="593"/>
      <c r="AE43" s="593"/>
      <c r="AF43" s="593"/>
      <c r="AG43" s="593"/>
      <c r="AH43" s="593"/>
      <c r="AJ43" s="599"/>
      <c r="AK43" s="599"/>
      <c r="AM43" s="593"/>
      <c r="AN43" s="593"/>
      <c r="AO43" s="593"/>
      <c r="AQ43" s="593"/>
      <c r="AR43" s="593"/>
      <c r="AS43" s="593"/>
      <c r="AT43" s="593"/>
      <c r="AU43" s="593"/>
      <c r="AW43" s="593"/>
      <c r="AX43" s="52"/>
      <c r="AY43" s="593"/>
      <c r="AZ43" s="593"/>
      <c r="BA43" s="593"/>
    </row>
    <row r="44" spans="1:53" s="12" customFormat="1" ht="18" customHeight="1" x14ac:dyDescent="0.15">
      <c r="A44" s="403"/>
      <c r="B44" s="606" t="s">
        <v>55</v>
      </c>
      <c r="C44" s="528"/>
      <c r="D44" s="528"/>
      <c r="E44" s="604">
        <f>$D$41/COUNTA($B$41:$B$49)</f>
        <v>3.3333333333333333E-2</v>
      </c>
      <c r="F44" s="607"/>
      <c r="G44" s="595">
        <f t="shared" ref="G44" si="0">F$41/COUNTA($B$41:$B$49)</f>
        <v>6.6666666666666666E-2</v>
      </c>
      <c r="H44" s="607"/>
      <c r="I44" s="595">
        <f t="shared" ref="I44:K44" si="1">H$41/COUNTA($B$41:$B$49)</f>
        <v>3.3333333333333333E-2</v>
      </c>
      <c r="J44" s="607"/>
      <c r="K44" s="595">
        <f t="shared" si="1"/>
        <v>3.3333333333333333E-2</v>
      </c>
      <c r="L44" s="607"/>
      <c r="M44" s="595">
        <f t="shared" ref="M44" si="2">L$41/COUNTA($B$41:$B$49)</f>
        <v>3.3333333333333333E-2</v>
      </c>
      <c r="N44" s="539"/>
      <c r="O44" s="595">
        <f t="shared" ref="O44" si="3">N$41/COUNTA($B$41:$B$49)</f>
        <v>4.1666666666666664E-2</v>
      </c>
      <c r="P44" s="539"/>
      <c r="Q44" s="595">
        <f t="shared" ref="Q44" si="4">P$41/COUNTA($B$41:$B$49)</f>
        <v>3.3333333333333333E-2</v>
      </c>
      <c r="U44" s="591">
        <f>Heumarkt!E45</f>
        <v>75</v>
      </c>
      <c r="V44" s="591">
        <f>Heumarkt!G45</f>
        <v>50</v>
      </c>
      <c r="W44" s="591">
        <f>Heumarkt!I45</f>
        <v>25</v>
      </c>
      <c r="X44" s="591">
        <f>Heumarkt!K45</f>
        <v>25</v>
      </c>
      <c r="Z44" s="591">
        <f>Cäcilienstraße!E45</f>
        <v>100</v>
      </c>
      <c r="AA44" s="591">
        <f>Cäcilienstraße!G45</f>
        <v>100</v>
      </c>
      <c r="AC44" s="591">
        <f>Neumarkt!E45</f>
        <v>50</v>
      </c>
      <c r="AD44" s="591">
        <f>Neumarkt!G45</f>
        <v>75</v>
      </c>
      <c r="AE44" s="591">
        <f>Neumarkt!I45</f>
        <v>50</v>
      </c>
      <c r="AF44" s="591">
        <f>Neumarkt!K45</f>
        <v>75</v>
      </c>
      <c r="AG44" s="591">
        <f>Neumarkt!M45</f>
        <v>50</v>
      </c>
      <c r="AH44" s="591">
        <f>Neumarkt!O45</f>
        <v>75</v>
      </c>
      <c r="AJ44" s="597">
        <f>Hahnenstraße!E45</f>
        <v>100</v>
      </c>
      <c r="AK44" s="597">
        <f>Hahnenstraße!G45</f>
        <v>100</v>
      </c>
      <c r="AM44" s="591">
        <f>Rudolfplatz!E45</f>
        <v>25</v>
      </c>
      <c r="AN44" s="591">
        <f>Rudolfplatz!G45</f>
        <v>25</v>
      </c>
      <c r="AO44" s="591">
        <f>Rudolfplatz!I45</f>
        <v>50</v>
      </c>
      <c r="AQ44" s="591">
        <f>Moltkestraße!E45</f>
        <v>50</v>
      </c>
      <c r="AR44" s="591">
        <f>Moltkestraße!G45</f>
        <v>50</v>
      </c>
      <c r="AS44" s="591">
        <f>Moltkestraße!I45</f>
        <v>50</v>
      </c>
      <c r="AT44" s="591">
        <f>Moltkestraße!K45</f>
        <v>50</v>
      </c>
      <c r="AU44" s="591">
        <f>Moltkestraße!M45</f>
        <v>50</v>
      </c>
      <c r="AW44" s="591">
        <f>'Richard-Wagner-Straße'!E45</f>
        <v>100</v>
      </c>
      <c r="AX44" s="52"/>
      <c r="AY44" s="591">
        <f>'Aachener Weiher'!E45</f>
        <v>100</v>
      </c>
      <c r="AZ44" s="591">
        <f>'Aachener Weiher'!G45</f>
        <v>100</v>
      </c>
      <c r="BA44" s="591">
        <f>'Aachener Weiher'!I45</f>
        <v>100</v>
      </c>
    </row>
    <row r="45" spans="1:53" s="12" customFormat="1" ht="18" customHeight="1" x14ac:dyDescent="0.15">
      <c r="A45" s="403"/>
      <c r="B45" s="606"/>
      <c r="C45" s="528"/>
      <c r="D45" s="528"/>
      <c r="E45" s="604"/>
      <c r="F45" s="607"/>
      <c r="G45" s="595"/>
      <c r="H45" s="607"/>
      <c r="I45" s="595"/>
      <c r="J45" s="607"/>
      <c r="K45" s="595"/>
      <c r="L45" s="607"/>
      <c r="M45" s="595"/>
      <c r="N45" s="539"/>
      <c r="O45" s="595"/>
      <c r="P45" s="539"/>
      <c r="Q45" s="595"/>
      <c r="U45" s="592"/>
      <c r="V45" s="592"/>
      <c r="W45" s="592"/>
      <c r="X45" s="592"/>
      <c r="Z45" s="592"/>
      <c r="AA45" s="592"/>
      <c r="AC45" s="592"/>
      <c r="AD45" s="592"/>
      <c r="AE45" s="592"/>
      <c r="AF45" s="592"/>
      <c r="AG45" s="592"/>
      <c r="AH45" s="592"/>
      <c r="AJ45" s="598"/>
      <c r="AK45" s="598"/>
      <c r="AM45" s="592"/>
      <c r="AN45" s="592"/>
      <c r="AO45" s="592"/>
      <c r="AQ45" s="592"/>
      <c r="AR45" s="592"/>
      <c r="AS45" s="592"/>
      <c r="AT45" s="592"/>
      <c r="AU45" s="592"/>
      <c r="AW45" s="592"/>
      <c r="AX45" s="52"/>
      <c r="AY45" s="592"/>
      <c r="AZ45" s="592"/>
      <c r="BA45" s="592"/>
    </row>
    <row r="46" spans="1:53" s="12" customFormat="1" ht="18" customHeight="1" thickBot="1" x14ac:dyDescent="0.2">
      <c r="A46" s="403"/>
      <c r="B46" s="606"/>
      <c r="C46" s="528"/>
      <c r="D46" s="528"/>
      <c r="E46" s="604"/>
      <c r="F46" s="607"/>
      <c r="G46" s="595"/>
      <c r="H46" s="607"/>
      <c r="I46" s="595"/>
      <c r="J46" s="607"/>
      <c r="K46" s="595"/>
      <c r="L46" s="607"/>
      <c r="M46" s="595"/>
      <c r="N46" s="539"/>
      <c r="O46" s="595"/>
      <c r="P46" s="539"/>
      <c r="Q46" s="595"/>
      <c r="U46" s="593"/>
      <c r="V46" s="593"/>
      <c r="W46" s="593"/>
      <c r="X46" s="593"/>
      <c r="Z46" s="593"/>
      <c r="AA46" s="593"/>
      <c r="AC46" s="593"/>
      <c r="AD46" s="593"/>
      <c r="AE46" s="593"/>
      <c r="AF46" s="593"/>
      <c r="AG46" s="593"/>
      <c r="AH46" s="593"/>
      <c r="AJ46" s="599"/>
      <c r="AK46" s="599"/>
      <c r="AM46" s="593"/>
      <c r="AN46" s="593"/>
      <c r="AO46" s="593"/>
      <c r="AQ46" s="593"/>
      <c r="AR46" s="593"/>
      <c r="AS46" s="593"/>
      <c r="AT46" s="593"/>
      <c r="AU46" s="593"/>
      <c r="AW46" s="593"/>
      <c r="AX46" s="52"/>
      <c r="AY46" s="593"/>
      <c r="AZ46" s="593"/>
      <c r="BA46" s="593"/>
    </row>
    <row r="47" spans="1:53" s="12" customFormat="1" ht="18" customHeight="1" x14ac:dyDescent="0.15">
      <c r="A47" s="403"/>
      <c r="B47" s="606" t="s">
        <v>60</v>
      </c>
      <c r="C47" s="528"/>
      <c r="D47" s="528"/>
      <c r="E47" s="604">
        <f>$D$41/COUNTA($B$41:$B$49)</f>
        <v>3.3333333333333333E-2</v>
      </c>
      <c r="F47" s="607"/>
      <c r="G47" s="595">
        <f t="shared" ref="G47" si="5">F$41/COUNTA($B$41:$B$49)</f>
        <v>6.6666666666666666E-2</v>
      </c>
      <c r="H47" s="607"/>
      <c r="I47" s="595">
        <f t="shared" ref="I47:K47" si="6">H$41/COUNTA($B$41:$B$49)</f>
        <v>3.3333333333333333E-2</v>
      </c>
      <c r="J47" s="607"/>
      <c r="K47" s="595">
        <f t="shared" si="6"/>
        <v>3.3333333333333333E-2</v>
      </c>
      <c r="L47" s="607"/>
      <c r="M47" s="595">
        <f t="shared" ref="M47" si="7">L$41/COUNTA($B$41:$B$49)</f>
        <v>3.3333333333333333E-2</v>
      </c>
      <c r="N47" s="539"/>
      <c r="O47" s="595">
        <f t="shared" ref="O47" si="8">N$41/COUNTA($B$41:$B$49)</f>
        <v>4.1666666666666664E-2</v>
      </c>
      <c r="P47" s="539"/>
      <c r="Q47" s="595">
        <f t="shared" ref="Q47" si="9">P$41/COUNTA($B$41:$B$49)</f>
        <v>3.3333333333333333E-2</v>
      </c>
      <c r="U47" s="591">
        <f>Heumarkt!E48</f>
        <v>50</v>
      </c>
      <c r="V47" s="591">
        <f>Heumarkt!G48</f>
        <v>0</v>
      </c>
      <c r="W47" s="591">
        <f>Heumarkt!I48</f>
        <v>0</v>
      </c>
      <c r="X47" s="591">
        <f>Heumarkt!K48</f>
        <v>50</v>
      </c>
      <c r="Z47" s="591">
        <f>Cäcilienstraße!E48</f>
        <v>50</v>
      </c>
      <c r="AA47" s="591">
        <f>Cäcilienstraße!G48</f>
        <v>100</v>
      </c>
      <c r="AC47" s="591">
        <f>Neumarkt!E48</f>
        <v>50</v>
      </c>
      <c r="AD47" s="591">
        <f>Neumarkt!G48</f>
        <v>0</v>
      </c>
      <c r="AE47" s="591">
        <f>Neumarkt!I48</f>
        <v>100</v>
      </c>
      <c r="AF47" s="591">
        <f>Neumarkt!K48</f>
        <v>100</v>
      </c>
      <c r="AG47" s="591">
        <f>Neumarkt!M48</f>
        <v>100</v>
      </c>
      <c r="AH47" s="591">
        <f>Neumarkt!O48</f>
        <v>100</v>
      </c>
      <c r="AJ47" s="597">
        <f>Hahnenstraße!E48</f>
        <v>50</v>
      </c>
      <c r="AK47" s="597">
        <f>Hahnenstraße!G48</f>
        <v>50</v>
      </c>
      <c r="AM47" s="591">
        <f>Rudolfplatz!E48</f>
        <v>100</v>
      </c>
      <c r="AN47" s="591">
        <f>Rudolfplatz!G48</f>
        <v>50</v>
      </c>
      <c r="AO47" s="591">
        <f>Rudolfplatz!I48</f>
        <v>100</v>
      </c>
      <c r="AQ47" s="591">
        <f>Moltkestraße!E48</f>
        <v>100</v>
      </c>
      <c r="AR47" s="591">
        <f>Moltkestraße!G48</f>
        <v>50</v>
      </c>
      <c r="AS47" s="591">
        <f>Moltkestraße!I48</f>
        <v>100</v>
      </c>
      <c r="AT47" s="591">
        <f>Moltkestraße!K48</f>
        <v>50</v>
      </c>
      <c r="AU47" s="591">
        <f>Moltkestraße!M48</f>
        <v>100</v>
      </c>
      <c r="AW47" s="591">
        <f>'Richard-Wagner-Straße'!E48</f>
        <v>50</v>
      </c>
      <c r="AX47" s="52"/>
      <c r="AY47" s="591">
        <f>'Aachener Weiher'!E48</f>
        <v>50</v>
      </c>
      <c r="AZ47" s="591">
        <f>'Aachener Weiher'!G48</f>
        <v>50</v>
      </c>
      <c r="BA47" s="591">
        <f>'Aachener Weiher'!I48</f>
        <v>50</v>
      </c>
    </row>
    <row r="48" spans="1:53" s="12" customFormat="1" ht="18" customHeight="1" x14ac:dyDescent="0.15">
      <c r="A48" s="403"/>
      <c r="B48" s="606"/>
      <c r="C48" s="528"/>
      <c r="D48" s="528"/>
      <c r="E48" s="604"/>
      <c r="F48" s="607"/>
      <c r="G48" s="595"/>
      <c r="H48" s="607"/>
      <c r="I48" s="595"/>
      <c r="J48" s="607"/>
      <c r="K48" s="595"/>
      <c r="L48" s="607"/>
      <c r="M48" s="595"/>
      <c r="N48" s="539"/>
      <c r="O48" s="595"/>
      <c r="P48" s="539"/>
      <c r="Q48" s="595"/>
      <c r="U48" s="592"/>
      <c r="V48" s="592"/>
      <c r="W48" s="592"/>
      <c r="X48" s="592"/>
      <c r="Z48" s="592"/>
      <c r="AA48" s="592"/>
      <c r="AC48" s="592"/>
      <c r="AD48" s="592"/>
      <c r="AE48" s="592"/>
      <c r="AF48" s="592"/>
      <c r="AG48" s="592"/>
      <c r="AH48" s="592"/>
      <c r="AJ48" s="598"/>
      <c r="AK48" s="598"/>
      <c r="AM48" s="592"/>
      <c r="AN48" s="592"/>
      <c r="AO48" s="592"/>
      <c r="AQ48" s="592"/>
      <c r="AR48" s="592"/>
      <c r="AS48" s="592"/>
      <c r="AT48" s="592"/>
      <c r="AU48" s="592"/>
      <c r="AW48" s="592"/>
      <c r="AX48" s="52"/>
      <c r="AY48" s="592"/>
      <c r="AZ48" s="592"/>
      <c r="BA48" s="592"/>
    </row>
    <row r="49" spans="1:53" s="12" customFormat="1" ht="18" customHeight="1" thickBot="1" x14ac:dyDescent="0.2">
      <c r="A49" s="403"/>
      <c r="B49" s="606"/>
      <c r="C49" s="528"/>
      <c r="D49" s="528"/>
      <c r="E49" s="604"/>
      <c r="F49" s="607"/>
      <c r="G49" s="595"/>
      <c r="H49" s="607"/>
      <c r="I49" s="595"/>
      <c r="J49" s="607"/>
      <c r="K49" s="595"/>
      <c r="L49" s="607"/>
      <c r="M49" s="595"/>
      <c r="N49" s="539"/>
      <c r="O49" s="595"/>
      <c r="P49" s="539"/>
      <c r="Q49" s="595"/>
      <c r="U49" s="593"/>
      <c r="V49" s="593"/>
      <c r="W49" s="593"/>
      <c r="X49" s="593"/>
      <c r="Z49" s="593"/>
      <c r="AA49" s="593"/>
      <c r="AC49" s="593"/>
      <c r="AD49" s="593"/>
      <c r="AE49" s="593"/>
      <c r="AF49" s="593"/>
      <c r="AG49" s="593"/>
      <c r="AH49" s="593"/>
      <c r="AJ49" s="599"/>
      <c r="AK49" s="599"/>
      <c r="AM49" s="593"/>
      <c r="AN49" s="593"/>
      <c r="AO49" s="593"/>
      <c r="AQ49" s="593"/>
      <c r="AR49" s="593"/>
      <c r="AS49" s="593"/>
      <c r="AT49" s="593"/>
      <c r="AU49" s="593"/>
      <c r="AW49" s="593"/>
      <c r="AX49" s="52"/>
      <c r="AY49" s="593"/>
      <c r="AZ49" s="593"/>
      <c r="BA49" s="593"/>
    </row>
    <row r="50" spans="1:53" s="12" customFormat="1" ht="18" customHeight="1" x14ac:dyDescent="0.15">
      <c r="A50" s="403" t="s">
        <v>65</v>
      </c>
      <c r="B50" s="606" t="s">
        <v>66</v>
      </c>
      <c r="C50" s="528"/>
      <c r="D50" s="528">
        <v>0.1</v>
      </c>
      <c r="E50" s="604">
        <f>$D$50/COUNTA($B$50:$B$61)</f>
        <v>2.5000000000000001E-2</v>
      </c>
      <c r="F50" s="528">
        <v>0.1</v>
      </c>
      <c r="G50" s="604">
        <f>F$50/COUNTA($B$50:$B$61)</f>
        <v>2.5000000000000001E-2</v>
      </c>
      <c r="H50" s="607">
        <v>0.125</v>
      </c>
      <c r="I50" s="604">
        <f>H$50/COUNTA($B$50:$B$61)</f>
        <v>3.125E-2</v>
      </c>
      <c r="J50" s="607">
        <v>0.1</v>
      </c>
      <c r="K50" s="604">
        <f>J$50/COUNTA($B$50:$B$61)</f>
        <v>2.5000000000000001E-2</v>
      </c>
      <c r="L50" s="607">
        <v>0.1</v>
      </c>
      <c r="M50" s="604">
        <f>L$50/COUNTA($B$50:$B$61)</f>
        <v>2.5000000000000001E-2</v>
      </c>
      <c r="N50" s="539">
        <v>0.125</v>
      </c>
      <c r="O50" s="604">
        <f>N$50/COUNTA($B$50:$B$61)</f>
        <v>3.125E-2</v>
      </c>
      <c r="P50" s="539">
        <v>0.15</v>
      </c>
      <c r="Q50" s="604">
        <f>P$50/COUNTA($B$50:$B$61)</f>
        <v>3.7499999999999999E-2</v>
      </c>
      <c r="U50" s="591">
        <f>Heumarkt!E51</f>
        <v>50</v>
      </c>
      <c r="V50" s="591">
        <f>Heumarkt!G51</f>
        <v>50</v>
      </c>
      <c r="W50" s="591">
        <f>Heumarkt!I51</f>
        <v>50</v>
      </c>
      <c r="X50" s="591">
        <f>Heumarkt!K51</f>
        <v>50</v>
      </c>
      <c r="Z50" s="591">
        <f>Cäcilienstraße!E51</f>
        <v>50</v>
      </c>
      <c r="AA50" s="591">
        <f>Cäcilienstraße!G51</f>
        <v>50</v>
      </c>
      <c r="AC50" s="591">
        <f>Neumarkt!E51</f>
        <v>50</v>
      </c>
      <c r="AD50" s="591">
        <f>Neumarkt!G51</f>
        <v>50</v>
      </c>
      <c r="AE50" s="591">
        <f>Neumarkt!I51</f>
        <v>50</v>
      </c>
      <c r="AF50" s="591">
        <f>Neumarkt!K51</f>
        <v>50</v>
      </c>
      <c r="AG50" s="591">
        <f>Neumarkt!M51</f>
        <v>50</v>
      </c>
      <c r="AH50" s="591">
        <f>Neumarkt!O51</f>
        <v>50</v>
      </c>
      <c r="AJ50" s="597">
        <f>Hahnenstraße!E51</f>
        <v>50</v>
      </c>
      <c r="AK50" s="597">
        <f>Hahnenstraße!G51</f>
        <v>50</v>
      </c>
      <c r="AM50" s="591">
        <f>Rudolfplatz!E51</f>
        <v>100</v>
      </c>
      <c r="AN50" s="591">
        <f>Rudolfplatz!G51</f>
        <v>100</v>
      </c>
      <c r="AO50" s="591">
        <f>Rudolfplatz!I51</f>
        <v>50</v>
      </c>
      <c r="AQ50" s="591">
        <f>Moltkestraße!E51</f>
        <v>100</v>
      </c>
      <c r="AR50" s="591">
        <f>Moltkestraße!G51</f>
        <v>100</v>
      </c>
      <c r="AS50" s="591">
        <f>Moltkestraße!I51</f>
        <v>50</v>
      </c>
      <c r="AT50" s="591">
        <f>Moltkestraße!K51</f>
        <v>50</v>
      </c>
      <c r="AU50" s="591">
        <f>Moltkestraße!M51</f>
        <v>75</v>
      </c>
      <c r="AW50" s="591">
        <f>'Richard-Wagner-Straße'!E51</f>
        <v>0</v>
      </c>
      <c r="AX50" s="52"/>
      <c r="AY50" s="591">
        <f>'Aachener Weiher'!E51</f>
        <v>0</v>
      </c>
      <c r="AZ50" s="591">
        <f>'Aachener Weiher'!G51</f>
        <v>0</v>
      </c>
      <c r="BA50" s="591">
        <f>'Aachener Weiher'!I51</f>
        <v>0</v>
      </c>
    </row>
    <row r="51" spans="1:53" s="12" customFormat="1" ht="18" customHeight="1" x14ac:dyDescent="0.15">
      <c r="A51" s="403"/>
      <c r="B51" s="606"/>
      <c r="C51" s="528"/>
      <c r="D51" s="528"/>
      <c r="E51" s="604"/>
      <c r="F51" s="528"/>
      <c r="G51" s="604"/>
      <c r="H51" s="607"/>
      <c r="I51" s="604"/>
      <c r="J51" s="607"/>
      <c r="K51" s="604"/>
      <c r="L51" s="607"/>
      <c r="M51" s="604"/>
      <c r="N51" s="539"/>
      <c r="O51" s="604"/>
      <c r="P51" s="539"/>
      <c r="Q51" s="604"/>
      <c r="U51" s="592"/>
      <c r="V51" s="592"/>
      <c r="W51" s="592"/>
      <c r="X51" s="592"/>
      <c r="Z51" s="592"/>
      <c r="AA51" s="592"/>
      <c r="AC51" s="592"/>
      <c r="AD51" s="592"/>
      <c r="AE51" s="592"/>
      <c r="AF51" s="592"/>
      <c r="AG51" s="592"/>
      <c r="AH51" s="592"/>
      <c r="AJ51" s="598"/>
      <c r="AK51" s="598"/>
      <c r="AM51" s="592"/>
      <c r="AN51" s="592"/>
      <c r="AO51" s="592"/>
      <c r="AQ51" s="592"/>
      <c r="AR51" s="592"/>
      <c r="AS51" s="592"/>
      <c r="AT51" s="592"/>
      <c r="AU51" s="592"/>
      <c r="AW51" s="592"/>
      <c r="AX51" s="52"/>
      <c r="AY51" s="592"/>
      <c r="AZ51" s="592"/>
      <c r="BA51" s="592"/>
    </row>
    <row r="52" spans="1:53" s="12" customFormat="1" ht="18" customHeight="1" thickBot="1" x14ac:dyDescent="0.2">
      <c r="A52" s="403"/>
      <c r="B52" s="606"/>
      <c r="C52" s="528"/>
      <c r="D52" s="528"/>
      <c r="E52" s="604"/>
      <c r="F52" s="528"/>
      <c r="G52" s="604"/>
      <c r="H52" s="607"/>
      <c r="I52" s="604"/>
      <c r="J52" s="607"/>
      <c r="K52" s="604"/>
      <c r="L52" s="607"/>
      <c r="M52" s="604"/>
      <c r="N52" s="539"/>
      <c r="O52" s="604"/>
      <c r="P52" s="539"/>
      <c r="Q52" s="604"/>
      <c r="U52" s="593"/>
      <c r="V52" s="593"/>
      <c r="W52" s="593"/>
      <c r="X52" s="593"/>
      <c r="Z52" s="593"/>
      <c r="AA52" s="593"/>
      <c r="AC52" s="593"/>
      <c r="AD52" s="593"/>
      <c r="AE52" s="593"/>
      <c r="AF52" s="593"/>
      <c r="AG52" s="593"/>
      <c r="AH52" s="593"/>
      <c r="AJ52" s="599"/>
      <c r="AK52" s="599"/>
      <c r="AM52" s="593"/>
      <c r="AN52" s="593"/>
      <c r="AO52" s="593"/>
      <c r="AQ52" s="593"/>
      <c r="AR52" s="593"/>
      <c r="AS52" s="593"/>
      <c r="AT52" s="593"/>
      <c r="AU52" s="593"/>
      <c r="AW52" s="593"/>
      <c r="AX52" s="52"/>
      <c r="AY52" s="593"/>
      <c r="AZ52" s="593"/>
      <c r="BA52" s="593"/>
    </row>
    <row r="53" spans="1:53" s="12" customFormat="1" ht="18" customHeight="1" x14ac:dyDescent="0.15">
      <c r="A53" s="403"/>
      <c r="B53" s="606" t="s">
        <v>69</v>
      </c>
      <c r="C53" s="528"/>
      <c r="D53" s="528"/>
      <c r="E53" s="604">
        <f>$D$50/COUNTA($B$50:$B$61)</f>
        <v>2.5000000000000001E-2</v>
      </c>
      <c r="F53" s="528"/>
      <c r="G53" s="604">
        <f t="shared" ref="G53:I53" si="10">F$50/COUNTA($B$50:$B$61)</f>
        <v>2.5000000000000001E-2</v>
      </c>
      <c r="H53" s="607"/>
      <c r="I53" s="604">
        <f t="shared" si="10"/>
        <v>3.125E-2</v>
      </c>
      <c r="J53" s="607"/>
      <c r="K53" s="604">
        <f t="shared" ref="K53:M53" si="11">J$50/COUNTA($B$50:$B$61)</f>
        <v>2.5000000000000001E-2</v>
      </c>
      <c r="L53" s="607"/>
      <c r="M53" s="604">
        <f t="shared" si="11"/>
        <v>2.5000000000000001E-2</v>
      </c>
      <c r="N53" s="539"/>
      <c r="O53" s="604">
        <f t="shared" ref="O53:Q53" si="12">N$50/COUNTA($B$50:$B$61)</f>
        <v>3.125E-2</v>
      </c>
      <c r="P53" s="539"/>
      <c r="Q53" s="604">
        <f t="shared" si="12"/>
        <v>3.7499999999999999E-2</v>
      </c>
      <c r="U53" s="591">
        <f>Heumarkt!E54</f>
        <v>50</v>
      </c>
      <c r="V53" s="591">
        <f>Heumarkt!G54</f>
        <v>50</v>
      </c>
      <c r="W53" s="591">
        <f>Heumarkt!I54</f>
        <v>50</v>
      </c>
      <c r="X53" s="591">
        <f>Heumarkt!K54</f>
        <v>50</v>
      </c>
      <c r="Z53" s="591">
        <f>Cäcilienstraße!E54</f>
        <v>0</v>
      </c>
      <c r="AA53" s="591">
        <f>Cäcilienstraße!G54</f>
        <v>0</v>
      </c>
      <c r="AC53" s="591">
        <f>Neumarkt!E54</f>
        <v>100</v>
      </c>
      <c r="AD53" s="591">
        <f>Neumarkt!G54</f>
        <v>50</v>
      </c>
      <c r="AE53" s="591">
        <f>Neumarkt!I54</f>
        <v>100</v>
      </c>
      <c r="AF53" s="591">
        <f>Neumarkt!K54</f>
        <v>100</v>
      </c>
      <c r="AG53" s="591">
        <f>Neumarkt!M54</f>
        <v>100</v>
      </c>
      <c r="AH53" s="591">
        <f>Neumarkt!O54</f>
        <v>100</v>
      </c>
      <c r="AJ53" s="597">
        <f>Hahnenstraße!E54</f>
        <v>0</v>
      </c>
      <c r="AK53" s="597">
        <f>Hahnenstraße!G54</f>
        <v>0</v>
      </c>
      <c r="AM53" s="591">
        <f>Rudolfplatz!E54</f>
        <v>100</v>
      </c>
      <c r="AN53" s="591">
        <f>Rudolfplatz!G54</f>
        <v>50</v>
      </c>
      <c r="AO53" s="591">
        <f>Rudolfplatz!I54</f>
        <v>50</v>
      </c>
      <c r="AQ53" s="591">
        <f>Moltkestraße!E54</f>
        <v>50</v>
      </c>
      <c r="AR53" s="591">
        <f>Moltkestraße!G54</f>
        <v>50</v>
      </c>
      <c r="AS53" s="591">
        <f>Moltkestraße!I54</f>
        <v>100</v>
      </c>
      <c r="AT53" s="591">
        <f>Moltkestraße!K54</f>
        <v>100</v>
      </c>
      <c r="AU53" s="591">
        <f>Moltkestraße!M54</f>
        <v>75</v>
      </c>
      <c r="AW53" s="591">
        <f>'Richard-Wagner-Straße'!E54</f>
        <v>0</v>
      </c>
      <c r="AX53" s="52"/>
      <c r="AY53" s="591">
        <f>'Aachener Weiher'!E54</f>
        <v>0</v>
      </c>
      <c r="AZ53" s="591">
        <f>'Aachener Weiher'!G54</f>
        <v>0</v>
      </c>
      <c r="BA53" s="591">
        <f>'Aachener Weiher'!I54</f>
        <v>0</v>
      </c>
    </row>
    <row r="54" spans="1:53" s="12" customFormat="1" ht="18" customHeight="1" x14ac:dyDescent="0.15">
      <c r="A54" s="403"/>
      <c r="B54" s="606"/>
      <c r="C54" s="528"/>
      <c r="D54" s="528"/>
      <c r="E54" s="604"/>
      <c r="F54" s="528"/>
      <c r="G54" s="604"/>
      <c r="H54" s="607"/>
      <c r="I54" s="604"/>
      <c r="J54" s="607"/>
      <c r="K54" s="604"/>
      <c r="L54" s="607"/>
      <c r="M54" s="604"/>
      <c r="N54" s="539"/>
      <c r="O54" s="604"/>
      <c r="P54" s="539"/>
      <c r="Q54" s="604"/>
      <c r="U54" s="592"/>
      <c r="V54" s="592"/>
      <c r="W54" s="592"/>
      <c r="X54" s="592"/>
      <c r="Z54" s="592"/>
      <c r="AA54" s="592"/>
      <c r="AC54" s="592"/>
      <c r="AD54" s="592"/>
      <c r="AE54" s="592"/>
      <c r="AF54" s="592"/>
      <c r="AG54" s="592"/>
      <c r="AH54" s="592"/>
      <c r="AJ54" s="598"/>
      <c r="AK54" s="598"/>
      <c r="AM54" s="592"/>
      <c r="AN54" s="592"/>
      <c r="AO54" s="592"/>
      <c r="AQ54" s="592"/>
      <c r="AR54" s="592"/>
      <c r="AS54" s="592"/>
      <c r="AT54" s="592"/>
      <c r="AU54" s="592"/>
      <c r="AW54" s="592"/>
      <c r="AX54" s="52"/>
      <c r="AY54" s="592"/>
      <c r="AZ54" s="592"/>
      <c r="BA54" s="592"/>
    </row>
    <row r="55" spans="1:53" s="12" customFormat="1" ht="18" customHeight="1" thickBot="1" x14ac:dyDescent="0.2">
      <c r="A55" s="403"/>
      <c r="B55" s="606"/>
      <c r="C55" s="528"/>
      <c r="D55" s="528"/>
      <c r="E55" s="604"/>
      <c r="F55" s="528"/>
      <c r="G55" s="604"/>
      <c r="H55" s="607"/>
      <c r="I55" s="604"/>
      <c r="J55" s="607"/>
      <c r="K55" s="604"/>
      <c r="L55" s="607"/>
      <c r="M55" s="604"/>
      <c r="N55" s="539"/>
      <c r="O55" s="604"/>
      <c r="P55" s="539"/>
      <c r="Q55" s="604"/>
      <c r="U55" s="593"/>
      <c r="V55" s="593"/>
      <c r="W55" s="593"/>
      <c r="X55" s="593"/>
      <c r="Z55" s="593"/>
      <c r="AA55" s="593"/>
      <c r="AC55" s="593"/>
      <c r="AD55" s="593"/>
      <c r="AE55" s="593"/>
      <c r="AF55" s="593"/>
      <c r="AG55" s="593"/>
      <c r="AH55" s="593"/>
      <c r="AJ55" s="599"/>
      <c r="AK55" s="599"/>
      <c r="AM55" s="593"/>
      <c r="AN55" s="593"/>
      <c r="AO55" s="593"/>
      <c r="AQ55" s="593"/>
      <c r="AR55" s="593"/>
      <c r="AS55" s="593"/>
      <c r="AT55" s="593"/>
      <c r="AU55" s="593"/>
      <c r="AW55" s="593"/>
      <c r="AX55" s="52"/>
      <c r="AY55" s="593"/>
      <c r="AZ55" s="593"/>
      <c r="BA55" s="593"/>
    </row>
    <row r="56" spans="1:53" s="12" customFormat="1" ht="18" customHeight="1" x14ac:dyDescent="0.15">
      <c r="A56" s="403"/>
      <c r="B56" s="606" t="s">
        <v>71</v>
      </c>
      <c r="C56" s="528"/>
      <c r="D56" s="528"/>
      <c r="E56" s="604">
        <f>$D$50/COUNTA($B$50:$B$61)</f>
        <v>2.5000000000000001E-2</v>
      </c>
      <c r="F56" s="528"/>
      <c r="G56" s="604">
        <f t="shared" ref="G56:I56" si="13">F$50/COUNTA($B$50:$B$61)</f>
        <v>2.5000000000000001E-2</v>
      </c>
      <c r="H56" s="607"/>
      <c r="I56" s="604">
        <f t="shared" si="13"/>
        <v>3.125E-2</v>
      </c>
      <c r="J56" s="607"/>
      <c r="K56" s="604">
        <f t="shared" ref="K56:M56" si="14">J$50/COUNTA($B$50:$B$61)</f>
        <v>2.5000000000000001E-2</v>
      </c>
      <c r="L56" s="607"/>
      <c r="M56" s="604">
        <f t="shared" si="14"/>
        <v>2.5000000000000001E-2</v>
      </c>
      <c r="N56" s="539"/>
      <c r="O56" s="604">
        <f t="shared" ref="O56:Q56" si="15">N$50/COUNTA($B$50:$B$61)</f>
        <v>3.125E-2</v>
      </c>
      <c r="P56" s="539"/>
      <c r="Q56" s="604">
        <f t="shared" si="15"/>
        <v>3.7499999999999999E-2</v>
      </c>
      <c r="U56" s="591">
        <f>Heumarkt!E57</f>
        <v>100</v>
      </c>
      <c r="V56" s="591">
        <f>Heumarkt!G57</f>
        <v>100</v>
      </c>
      <c r="W56" s="591">
        <f>Heumarkt!I57</f>
        <v>50</v>
      </c>
      <c r="X56" s="591">
        <f>Heumarkt!K57</f>
        <v>50</v>
      </c>
      <c r="Z56" s="591">
        <f>Cäcilienstraße!E57</f>
        <v>100</v>
      </c>
      <c r="AA56" s="591">
        <f>Cäcilienstraße!G57</f>
        <v>100</v>
      </c>
      <c r="AC56" s="591">
        <f>Neumarkt!E57</f>
        <v>50</v>
      </c>
      <c r="AD56" s="591">
        <f>Neumarkt!G57</f>
        <v>0</v>
      </c>
      <c r="AE56" s="591">
        <f>Neumarkt!I57</f>
        <v>100</v>
      </c>
      <c r="AF56" s="591">
        <f>Neumarkt!K57</f>
        <v>100</v>
      </c>
      <c r="AG56" s="591">
        <f>Neumarkt!M57</f>
        <v>100</v>
      </c>
      <c r="AH56" s="591">
        <f>Neumarkt!O57</f>
        <v>100</v>
      </c>
      <c r="AJ56" s="597">
        <f>Hahnenstraße!E57</f>
        <v>100</v>
      </c>
      <c r="AK56" s="597">
        <f>Hahnenstraße!G57</f>
        <v>50</v>
      </c>
      <c r="AM56" s="591">
        <f>Rudolfplatz!E57</f>
        <v>100</v>
      </c>
      <c r="AN56" s="591">
        <f>Rudolfplatz!G57</f>
        <v>0</v>
      </c>
      <c r="AO56" s="591">
        <f>Rudolfplatz!I57</f>
        <v>100</v>
      </c>
      <c r="AQ56" s="591">
        <f>Moltkestraße!E57</f>
        <v>100</v>
      </c>
      <c r="AR56" s="591">
        <f>Moltkestraße!G57</f>
        <v>0</v>
      </c>
      <c r="AS56" s="591">
        <f>Moltkestraße!I57</f>
        <v>100</v>
      </c>
      <c r="AT56" s="591">
        <f>Moltkestraße!K57</f>
        <v>50</v>
      </c>
      <c r="AU56" s="591">
        <f>Moltkestraße!M57</f>
        <v>100</v>
      </c>
      <c r="AW56" s="591">
        <f>'Richard-Wagner-Straße'!E57</f>
        <v>0</v>
      </c>
      <c r="AX56" s="52"/>
      <c r="AY56" s="591">
        <f>'Aachener Weiher'!E57</f>
        <v>0</v>
      </c>
      <c r="AZ56" s="591">
        <f>'Aachener Weiher'!G57</f>
        <v>0</v>
      </c>
      <c r="BA56" s="591">
        <f>'Aachener Weiher'!I57</f>
        <v>0</v>
      </c>
    </row>
    <row r="57" spans="1:53" s="12" customFormat="1" ht="18" customHeight="1" x14ac:dyDescent="0.15">
      <c r="A57" s="403"/>
      <c r="B57" s="606"/>
      <c r="C57" s="528"/>
      <c r="D57" s="528"/>
      <c r="E57" s="604"/>
      <c r="F57" s="528"/>
      <c r="G57" s="604"/>
      <c r="H57" s="607"/>
      <c r="I57" s="604"/>
      <c r="J57" s="607"/>
      <c r="K57" s="604"/>
      <c r="L57" s="607"/>
      <c r="M57" s="604"/>
      <c r="N57" s="539"/>
      <c r="O57" s="604"/>
      <c r="P57" s="539"/>
      <c r="Q57" s="604"/>
      <c r="U57" s="592"/>
      <c r="V57" s="592"/>
      <c r="W57" s="592"/>
      <c r="X57" s="592"/>
      <c r="Z57" s="592"/>
      <c r="AA57" s="592"/>
      <c r="AC57" s="592"/>
      <c r="AD57" s="592"/>
      <c r="AE57" s="592"/>
      <c r="AF57" s="592"/>
      <c r="AG57" s="592"/>
      <c r="AH57" s="592"/>
      <c r="AJ57" s="598"/>
      <c r="AK57" s="598"/>
      <c r="AM57" s="592"/>
      <c r="AN57" s="592"/>
      <c r="AO57" s="592"/>
      <c r="AQ57" s="592"/>
      <c r="AR57" s="592"/>
      <c r="AS57" s="592"/>
      <c r="AT57" s="592"/>
      <c r="AU57" s="592"/>
      <c r="AW57" s="592"/>
      <c r="AX57" s="52"/>
      <c r="AY57" s="592"/>
      <c r="AZ57" s="592"/>
      <c r="BA57" s="592"/>
    </row>
    <row r="58" spans="1:53" s="12" customFormat="1" ht="18" customHeight="1" thickBot="1" x14ac:dyDescent="0.2">
      <c r="A58" s="403"/>
      <c r="B58" s="606"/>
      <c r="C58" s="528"/>
      <c r="D58" s="528"/>
      <c r="E58" s="604"/>
      <c r="F58" s="528"/>
      <c r="G58" s="604"/>
      <c r="H58" s="607"/>
      <c r="I58" s="604"/>
      <c r="J58" s="607"/>
      <c r="K58" s="604"/>
      <c r="L58" s="607"/>
      <c r="M58" s="604"/>
      <c r="N58" s="539"/>
      <c r="O58" s="604"/>
      <c r="P58" s="539"/>
      <c r="Q58" s="604"/>
      <c r="U58" s="593"/>
      <c r="V58" s="593"/>
      <c r="W58" s="593"/>
      <c r="X58" s="593"/>
      <c r="Z58" s="593"/>
      <c r="AA58" s="593"/>
      <c r="AC58" s="593"/>
      <c r="AD58" s="593"/>
      <c r="AE58" s="593"/>
      <c r="AF58" s="593"/>
      <c r="AG58" s="593"/>
      <c r="AH58" s="593"/>
      <c r="AJ58" s="599"/>
      <c r="AK58" s="599"/>
      <c r="AM58" s="593"/>
      <c r="AN58" s="593"/>
      <c r="AO58" s="593"/>
      <c r="AQ58" s="593"/>
      <c r="AR58" s="593"/>
      <c r="AS58" s="593"/>
      <c r="AT58" s="593"/>
      <c r="AU58" s="593"/>
      <c r="AW58" s="593"/>
      <c r="AX58" s="52"/>
      <c r="AY58" s="593"/>
      <c r="AZ58" s="593"/>
      <c r="BA58" s="593"/>
    </row>
    <row r="59" spans="1:53" s="12" customFormat="1" ht="18" customHeight="1" x14ac:dyDescent="0.15">
      <c r="A59" s="403"/>
      <c r="B59" s="606" t="s">
        <v>75</v>
      </c>
      <c r="C59" s="528"/>
      <c r="D59" s="528"/>
      <c r="E59" s="604">
        <f>$D$50/COUNTA($B$50:$B$61)</f>
        <v>2.5000000000000001E-2</v>
      </c>
      <c r="F59" s="528"/>
      <c r="G59" s="604">
        <f t="shared" ref="G59:I59" si="16">F$50/COUNTA($B$50:$B$61)</f>
        <v>2.5000000000000001E-2</v>
      </c>
      <c r="H59" s="607"/>
      <c r="I59" s="604">
        <f t="shared" si="16"/>
        <v>3.125E-2</v>
      </c>
      <c r="J59" s="607"/>
      <c r="K59" s="604">
        <f t="shared" ref="K59:M59" si="17">J$50/COUNTA($B$50:$B$61)</f>
        <v>2.5000000000000001E-2</v>
      </c>
      <c r="L59" s="607"/>
      <c r="M59" s="604">
        <f t="shared" si="17"/>
        <v>2.5000000000000001E-2</v>
      </c>
      <c r="N59" s="539"/>
      <c r="O59" s="604">
        <f t="shared" ref="O59:Q59" si="18">N$50/COUNTA($B$50:$B$61)</f>
        <v>3.125E-2</v>
      </c>
      <c r="P59" s="539"/>
      <c r="Q59" s="604">
        <f t="shared" si="18"/>
        <v>3.7499999999999999E-2</v>
      </c>
      <c r="U59" s="591">
        <f>Heumarkt!E60</f>
        <v>100</v>
      </c>
      <c r="V59" s="591">
        <f>Heumarkt!G60</f>
        <v>100</v>
      </c>
      <c r="W59" s="591">
        <f>Heumarkt!I60</f>
        <v>100</v>
      </c>
      <c r="X59" s="591">
        <f>Heumarkt!K60</f>
        <v>100</v>
      </c>
      <c r="Z59" s="591">
        <f>Cäcilienstraße!E60</f>
        <v>50</v>
      </c>
      <c r="AA59" s="591">
        <f>Cäcilienstraße!G60</f>
        <v>50</v>
      </c>
      <c r="AC59" s="591">
        <f>Neumarkt!E60</f>
        <v>50</v>
      </c>
      <c r="AD59" s="591">
        <f>Neumarkt!G60</f>
        <v>50</v>
      </c>
      <c r="AE59" s="591">
        <f>Neumarkt!I60</f>
        <v>50</v>
      </c>
      <c r="AF59" s="591">
        <f>Neumarkt!K60</f>
        <v>50</v>
      </c>
      <c r="AG59" s="591">
        <f>Neumarkt!M60</f>
        <v>50</v>
      </c>
      <c r="AH59" s="591">
        <f>Neumarkt!O60</f>
        <v>50</v>
      </c>
      <c r="AJ59" s="597">
        <f>Hahnenstraße!E60</f>
        <v>50</v>
      </c>
      <c r="AK59" s="597">
        <f>Hahnenstraße!G60</f>
        <v>50</v>
      </c>
      <c r="AM59" s="591">
        <f>Rudolfplatz!E60</f>
        <v>100</v>
      </c>
      <c r="AN59" s="591">
        <f>Rudolfplatz!G60</f>
        <v>100</v>
      </c>
      <c r="AO59" s="591">
        <f>Rudolfplatz!I60</f>
        <v>50</v>
      </c>
      <c r="AQ59" s="591">
        <f>Moltkestraße!E60</f>
        <v>100</v>
      </c>
      <c r="AR59" s="591">
        <f>Moltkestraße!G60</f>
        <v>50</v>
      </c>
      <c r="AS59" s="591">
        <f>Moltkestraße!I60</f>
        <v>100</v>
      </c>
      <c r="AT59" s="591">
        <f>Moltkestraße!K60</f>
        <v>100</v>
      </c>
      <c r="AU59" s="591">
        <f>Moltkestraße!M60</f>
        <v>100</v>
      </c>
      <c r="AW59" s="591">
        <f>'Richard-Wagner-Straße'!E60</f>
        <v>100</v>
      </c>
      <c r="AX59" s="52"/>
      <c r="AY59" s="591">
        <f>'Aachener Weiher'!E60</f>
        <v>50</v>
      </c>
      <c r="AZ59" s="591">
        <f>'Aachener Weiher'!G60</f>
        <v>100</v>
      </c>
      <c r="BA59" s="591">
        <f>'Aachener Weiher'!I60</f>
        <v>100</v>
      </c>
    </row>
    <row r="60" spans="1:53" s="12" customFormat="1" ht="18" customHeight="1" x14ac:dyDescent="0.15">
      <c r="A60" s="403"/>
      <c r="B60" s="606"/>
      <c r="C60" s="528"/>
      <c r="D60" s="528"/>
      <c r="E60" s="604"/>
      <c r="F60" s="528"/>
      <c r="G60" s="604"/>
      <c r="H60" s="607"/>
      <c r="I60" s="604"/>
      <c r="J60" s="607"/>
      <c r="K60" s="604"/>
      <c r="L60" s="607"/>
      <c r="M60" s="604"/>
      <c r="N60" s="539"/>
      <c r="O60" s="604"/>
      <c r="P60" s="539"/>
      <c r="Q60" s="604"/>
      <c r="U60" s="592"/>
      <c r="V60" s="592"/>
      <c r="W60" s="592"/>
      <c r="X60" s="592"/>
      <c r="Z60" s="592"/>
      <c r="AA60" s="592"/>
      <c r="AC60" s="592"/>
      <c r="AD60" s="592"/>
      <c r="AE60" s="592"/>
      <c r="AF60" s="592"/>
      <c r="AG60" s="592"/>
      <c r="AH60" s="592"/>
      <c r="AJ60" s="598"/>
      <c r="AK60" s="598"/>
      <c r="AM60" s="592"/>
      <c r="AN60" s="592"/>
      <c r="AO60" s="592"/>
      <c r="AQ60" s="592"/>
      <c r="AR60" s="592"/>
      <c r="AS60" s="592"/>
      <c r="AT60" s="592"/>
      <c r="AU60" s="592"/>
      <c r="AW60" s="592"/>
      <c r="AX60" s="52"/>
      <c r="AY60" s="592"/>
      <c r="AZ60" s="592"/>
      <c r="BA60" s="592"/>
    </row>
    <row r="61" spans="1:53" s="12" customFormat="1" ht="18" customHeight="1" thickBot="1" x14ac:dyDescent="0.2">
      <c r="A61" s="403"/>
      <c r="B61" s="606"/>
      <c r="C61" s="528"/>
      <c r="D61" s="528"/>
      <c r="E61" s="604"/>
      <c r="F61" s="528"/>
      <c r="G61" s="604"/>
      <c r="H61" s="607"/>
      <c r="I61" s="604"/>
      <c r="J61" s="607"/>
      <c r="K61" s="604"/>
      <c r="L61" s="607"/>
      <c r="M61" s="604"/>
      <c r="N61" s="539"/>
      <c r="O61" s="604"/>
      <c r="P61" s="539"/>
      <c r="Q61" s="604"/>
      <c r="U61" s="593"/>
      <c r="V61" s="593"/>
      <c r="W61" s="593"/>
      <c r="X61" s="593"/>
      <c r="Z61" s="593"/>
      <c r="AA61" s="593"/>
      <c r="AC61" s="593"/>
      <c r="AD61" s="593"/>
      <c r="AE61" s="593"/>
      <c r="AF61" s="593"/>
      <c r="AG61" s="593"/>
      <c r="AH61" s="593"/>
      <c r="AJ61" s="599"/>
      <c r="AK61" s="599"/>
      <c r="AM61" s="593"/>
      <c r="AN61" s="593"/>
      <c r="AO61" s="593"/>
      <c r="AQ61" s="593"/>
      <c r="AR61" s="593"/>
      <c r="AS61" s="593"/>
      <c r="AT61" s="593"/>
      <c r="AU61" s="593"/>
      <c r="AW61" s="593"/>
      <c r="AX61" s="52"/>
      <c r="AY61" s="593"/>
      <c r="AZ61" s="593"/>
      <c r="BA61" s="593"/>
    </row>
    <row r="62" spans="1:53" s="12" customFormat="1" ht="18" customHeight="1" x14ac:dyDescent="0.15">
      <c r="A62" s="403" t="s">
        <v>77</v>
      </c>
      <c r="B62" s="606" t="s">
        <v>78</v>
      </c>
      <c r="C62" s="528"/>
      <c r="D62" s="528">
        <v>0.05</v>
      </c>
      <c r="E62" s="604">
        <f>$D$62/COUNTA($B$62:$B$73)</f>
        <v>1.2500000000000001E-2</v>
      </c>
      <c r="F62" s="607">
        <v>0.05</v>
      </c>
      <c r="G62" s="595">
        <f>F$62/COUNTA($B$62:$B$73)</f>
        <v>1.2500000000000001E-2</v>
      </c>
      <c r="H62" s="607">
        <v>0.05</v>
      </c>
      <c r="I62" s="595">
        <f>H$62/COUNTA($B$62:$B$73)</f>
        <v>1.2500000000000001E-2</v>
      </c>
      <c r="J62" s="607">
        <v>0.05</v>
      </c>
      <c r="K62" s="595">
        <f>J$62/COUNTA($B$62:$B$73)</f>
        <v>1.2500000000000001E-2</v>
      </c>
      <c r="L62" s="607">
        <v>0.1</v>
      </c>
      <c r="M62" s="595">
        <f>L$62/COUNTA($B$62:$B$73)</f>
        <v>2.5000000000000001E-2</v>
      </c>
      <c r="N62" s="539">
        <v>7.4999999999999997E-2</v>
      </c>
      <c r="O62" s="595">
        <f>N$62/COUNTA($B$62:$B$73)</f>
        <v>1.8749999999999999E-2</v>
      </c>
      <c r="P62" s="539">
        <v>2.5000000000000001E-2</v>
      </c>
      <c r="Q62" s="595">
        <f>P$62/COUNTA($B$62:$B$73)</f>
        <v>6.2500000000000003E-3</v>
      </c>
      <c r="U62" s="591">
        <f>Heumarkt!E63</f>
        <v>50</v>
      </c>
      <c r="V62" s="591">
        <f>Heumarkt!G63</f>
        <v>50</v>
      </c>
      <c r="W62" s="591">
        <f>Heumarkt!I63</f>
        <v>0</v>
      </c>
      <c r="X62" s="591">
        <f>Heumarkt!K63</f>
        <v>50</v>
      </c>
      <c r="Z62" s="591">
        <f>Cäcilienstraße!E63</f>
        <v>0</v>
      </c>
      <c r="AA62" s="591">
        <f>Cäcilienstraße!G63</f>
        <v>50</v>
      </c>
      <c r="AC62" s="591">
        <f>Neumarkt!E63</f>
        <v>0</v>
      </c>
      <c r="AD62" s="591">
        <f>Neumarkt!G63</f>
        <v>50</v>
      </c>
      <c r="AE62" s="591">
        <f>Neumarkt!I63</f>
        <v>100</v>
      </c>
      <c r="AF62" s="591">
        <f>Neumarkt!K63</f>
        <v>0</v>
      </c>
      <c r="AG62" s="591">
        <f>Neumarkt!M63</f>
        <v>0</v>
      </c>
      <c r="AH62" s="591">
        <f>Neumarkt!O63</f>
        <v>0</v>
      </c>
      <c r="AJ62" s="597">
        <f>Hahnenstraße!E63</f>
        <v>0</v>
      </c>
      <c r="AK62" s="597">
        <f>Hahnenstraße!G63</f>
        <v>50</v>
      </c>
      <c r="AM62" s="591">
        <f>Rudolfplatz!E63</f>
        <v>100</v>
      </c>
      <c r="AN62" s="591">
        <f>Rudolfplatz!G63</f>
        <v>100</v>
      </c>
      <c r="AO62" s="591">
        <f>Rudolfplatz!I63</f>
        <v>0</v>
      </c>
      <c r="AQ62" s="591">
        <f>Moltkestraße!E63</f>
        <v>25</v>
      </c>
      <c r="AR62" s="591">
        <f>Moltkestraße!G63</f>
        <v>50</v>
      </c>
      <c r="AS62" s="591">
        <f>Moltkestraße!I63</f>
        <v>25</v>
      </c>
      <c r="AT62" s="591">
        <f>Moltkestraße!K63</f>
        <v>50</v>
      </c>
      <c r="AU62" s="591">
        <f>Moltkestraße!M63</f>
        <v>0</v>
      </c>
      <c r="AW62" s="591">
        <f>'Richard-Wagner-Straße'!E63</f>
        <v>50</v>
      </c>
      <c r="AX62" s="52"/>
      <c r="AY62" s="591">
        <f>'Aachener Weiher'!E63</f>
        <v>100</v>
      </c>
      <c r="AZ62" s="591">
        <f>'Aachener Weiher'!G63</f>
        <v>100</v>
      </c>
      <c r="BA62" s="591">
        <f>'Aachener Weiher'!I63</f>
        <v>100</v>
      </c>
    </row>
    <row r="63" spans="1:53" s="12" customFormat="1" ht="18" customHeight="1" x14ac:dyDescent="0.15">
      <c r="A63" s="403"/>
      <c r="B63" s="606"/>
      <c r="C63" s="528"/>
      <c r="D63" s="528"/>
      <c r="E63" s="604"/>
      <c r="F63" s="607"/>
      <c r="G63" s="595"/>
      <c r="H63" s="607"/>
      <c r="I63" s="595"/>
      <c r="J63" s="607"/>
      <c r="K63" s="595"/>
      <c r="L63" s="607"/>
      <c r="M63" s="595"/>
      <c r="N63" s="539"/>
      <c r="O63" s="595"/>
      <c r="P63" s="539"/>
      <c r="Q63" s="595"/>
      <c r="U63" s="592"/>
      <c r="V63" s="592"/>
      <c r="W63" s="592"/>
      <c r="X63" s="592"/>
      <c r="Z63" s="592"/>
      <c r="AA63" s="592"/>
      <c r="AC63" s="592"/>
      <c r="AD63" s="592"/>
      <c r="AE63" s="592"/>
      <c r="AF63" s="592"/>
      <c r="AG63" s="592"/>
      <c r="AH63" s="592"/>
      <c r="AJ63" s="598"/>
      <c r="AK63" s="598"/>
      <c r="AM63" s="592"/>
      <c r="AN63" s="592"/>
      <c r="AO63" s="592"/>
      <c r="AQ63" s="592"/>
      <c r="AR63" s="592"/>
      <c r="AS63" s="592"/>
      <c r="AT63" s="592"/>
      <c r="AU63" s="592"/>
      <c r="AW63" s="592"/>
      <c r="AX63" s="52"/>
      <c r="AY63" s="592"/>
      <c r="AZ63" s="592"/>
      <c r="BA63" s="592"/>
    </row>
    <row r="64" spans="1:53" s="12" customFormat="1" ht="18" customHeight="1" thickBot="1" x14ac:dyDescent="0.2">
      <c r="A64" s="403"/>
      <c r="B64" s="606"/>
      <c r="C64" s="528"/>
      <c r="D64" s="528"/>
      <c r="E64" s="604"/>
      <c r="F64" s="607"/>
      <c r="G64" s="595"/>
      <c r="H64" s="607"/>
      <c r="I64" s="595"/>
      <c r="J64" s="607"/>
      <c r="K64" s="595"/>
      <c r="L64" s="607"/>
      <c r="M64" s="595"/>
      <c r="N64" s="539"/>
      <c r="O64" s="595"/>
      <c r="P64" s="539"/>
      <c r="Q64" s="595"/>
      <c r="U64" s="593"/>
      <c r="V64" s="593"/>
      <c r="W64" s="593"/>
      <c r="X64" s="593"/>
      <c r="Z64" s="593"/>
      <c r="AA64" s="593"/>
      <c r="AC64" s="593"/>
      <c r="AD64" s="593"/>
      <c r="AE64" s="593"/>
      <c r="AF64" s="593"/>
      <c r="AG64" s="593"/>
      <c r="AH64" s="593"/>
      <c r="AJ64" s="599"/>
      <c r="AK64" s="599"/>
      <c r="AM64" s="593"/>
      <c r="AN64" s="593"/>
      <c r="AO64" s="593"/>
      <c r="AQ64" s="593"/>
      <c r="AR64" s="593"/>
      <c r="AS64" s="593"/>
      <c r="AT64" s="593"/>
      <c r="AU64" s="593"/>
      <c r="AW64" s="593"/>
      <c r="AX64" s="52"/>
      <c r="AY64" s="593"/>
      <c r="AZ64" s="593"/>
      <c r="BA64" s="593"/>
    </row>
    <row r="65" spans="1:53" s="12" customFormat="1" ht="18" customHeight="1" x14ac:dyDescent="0.15">
      <c r="A65" s="403"/>
      <c r="B65" s="606" t="s">
        <v>81</v>
      </c>
      <c r="C65" s="528"/>
      <c r="D65" s="528"/>
      <c r="E65" s="604">
        <f>$D$62/COUNTA($B$62:$B$73)</f>
        <v>1.2500000000000001E-2</v>
      </c>
      <c r="F65" s="607"/>
      <c r="G65" s="595">
        <f>F$62/COUNTA($B$62:$B$73)</f>
        <v>1.2500000000000001E-2</v>
      </c>
      <c r="H65" s="607"/>
      <c r="I65" s="595">
        <f>H$62/COUNTA($B$62:$B$73)</f>
        <v>1.2500000000000001E-2</v>
      </c>
      <c r="J65" s="607"/>
      <c r="K65" s="595">
        <f>J$62/COUNTA($B$62:$B$73)</f>
        <v>1.2500000000000001E-2</v>
      </c>
      <c r="L65" s="607"/>
      <c r="M65" s="595">
        <f>L$62/COUNTA($B$62:$B$73)</f>
        <v>2.5000000000000001E-2</v>
      </c>
      <c r="N65" s="539"/>
      <c r="O65" s="595">
        <f>N$62/COUNTA($B$62:$B$73)</f>
        <v>1.8749999999999999E-2</v>
      </c>
      <c r="P65" s="539"/>
      <c r="Q65" s="595">
        <f>P$62/COUNTA($B$62:$B$73)</f>
        <v>6.2500000000000003E-3</v>
      </c>
      <c r="U65" s="591">
        <f>Heumarkt!E66</f>
        <v>0</v>
      </c>
      <c r="V65" s="591">
        <f>Heumarkt!G66</f>
        <v>0</v>
      </c>
      <c r="W65" s="591">
        <f>Heumarkt!I66</f>
        <v>0</v>
      </c>
      <c r="X65" s="591">
        <f>Heumarkt!K66</f>
        <v>0</v>
      </c>
      <c r="Z65" s="591">
        <f>Cäcilienstraße!E66</f>
        <v>0</v>
      </c>
      <c r="AA65" s="591">
        <f>Cäcilienstraße!G66</f>
        <v>0</v>
      </c>
      <c r="AC65" s="591">
        <f>Neumarkt!E66</f>
        <v>0</v>
      </c>
      <c r="AD65" s="591">
        <f>Neumarkt!G66</f>
        <v>0</v>
      </c>
      <c r="AE65" s="591">
        <f>Neumarkt!I66</f>
        <v>50</v>
      </c>
      <c r="AF65" s="591">
        <f>Neumarkt!K66</f>
        <v>50</v>
      </c>
      <c r="AG65" s="591">
        <f>Neumarkt!M66</f>
        <v>0</v>
      </c>
      <c r="AH65" s="591">
        <f>Neumarkt!O66</f>
        <v>50</v>
      </c>
      <c r="AJ65" s="597">
        <f>Hahnenstraße!E66</f>
        <v>0</v>
      </c>
      <c r="AK65" s="597">
        <f>Hahnenstraße!G66</f>
        <v>50</v>
      </c>
      <c r="AM65" s="591">
        <f>Rudolfplatz!E66</f>
        <v>50</v>
      </c>
      <c r="AN65" s="591">
        <f>Rudolfplatz!G66</f>
        <v>50</v>
      </c>
      <c r="AO65" s="591">
        <f>Rudolfplatz!I66</f>
        <v>100</v>
      </c>
      <c r="AQ65" s="591">
        <f>Moltkestraße!E66</f>
        <v>100</v>
      </c>
      <c r="AR65" s="591">
        <f>Moltkestraße!G66</f>
        <v>100</v>
      </c>
      <c r="AS65" s="591">
        <f>Moltkestraße!I66</f>
        <v>100</v>
      </c>
      <c r="AT65" s="591">
        <f>Moltkestraße!K66</f>
        <v>100</v>
      </c>
      <c r="AU65" s="591">
        <f>Moltkestraße!M66</f>
        <v>100</v>
      </c>
      <c r="AW65" s="591">
        <f>'Richard-Wagner-Straße'!E66</f>
        <v>50</v>
      </c>
      <c r="AX65" s="52"/>
      <c r="AY65" s="591">
        <f>'Aachener Weiher'!E66</f>
        <v>50</v>
      </c>
      <c r="AZ65" s="591">
        <f>'Aachener Weiher'!G66</f>
        <v>50</v>
      </c>
      <c r="BA65" s="591">
        <f>'Aachener Weiher'!I66</f>
        <v>50</v>
      </c>
    </row>
    <row r="66" spans="1:53" s="12" customFormat="1" ht="18" customHeight="1" x14ac:dyDescent="0.15">
      <c r="A66" s="403"/>
      <c r="B66" s="606"/>
      <c r="C66" s="528"/>
      <c r="D66" s="528"/>
      <c r="E66" s="604"/>
      <c r="F66" s="607"/>
      <c r="G66" s="595"/>
      <c r="H66" s="607"/>
      <c r="I66" s="595"/>
      <c r="J66" s="607"/>
      <c r="K66" s="595"/>
      <c r="L66" s="607"/>
      <c r="M66" s="595"/>
      <c r="N66" s="539"/>
      <c r="O66" s="595"/>
      <c r="P66" s="539"/>
      <c r="Q66" s="595"/>
      <c r="U66" s="592"/>
      <c r="V66" s="592"/>
      <c r="W66" s="592"/>
      <c r="X66" s="592"/>
      <c r="Z66" s="592"/>
      <c r="AA66" s="592"/>
      <c r="AC66" s="592"/>
      <c r="AD66" s="592"/>
      <c r="AE66" s="592"/>
      <c r="AF66" s="592"/>
      <c r="AG66" s="592"/>
      <c r="AH66" s="592"/>
      <c r="AJ66" s="598"/>
      <c r="AK66" s="598"/>
      <c r="AM66" s="592"/>
      <c r="AN66" s="592"/>
      <c r="AO66" s="592"/>
      <c r="AQ66" s="592"/>
      <c r="AR66" s="592"/>
      <c r="AS66" s="592"/>
      <c r="AT66" s="592"/>
      <c r="AU66" s="592"/>
      <c r="AW66" s="592"/>
      <c r="AX66" s="52"/>
      <c r="AY66" s="592"/>
      <c r="AZ66" s="592"/>
      <c r="BA66" s="592"/>
    </row>
    <row r="67" spans="1:53" s="12" customFormat="1" ht="18" customHeight="1" thickBot="1" x14ac:dyDescent="0.2">
      <c r="A67" s="403"/>
      <c r="B67" s="606"/>
      <c r="C67" s="528"/>
      <c r="D67" s="528"/>
      <c r="E67" s="604"/>
      <c r="F67" s="607"/>
      <c r="G67" s="595"/>
      <c r="H67" s="607"/>
      <c r="I67" s="595"/>
      <c r="J67" s="607"/>
      <c r="K67" s="595"/>
      <c r="L67" s="607"/>
      <c r="M67" s="595"/>
      <c r="N67" s="539"/>
      <c r="O67" s="595"/>
      <c r="P67" s="539"/>
      <c r="Q67" s="595"/>
      <c r="U67" s="593"/>
      <c r="V67" s="593"/>
      <c r="W67" s="593"/>
      <c r="X67" s="593"/>
      <c r="Z67" s="593"/>
      <c r="AA67" s="593"/>
      <c r="AC67" s="593"/>
      <c r="AD67" s="593"/>
      <c r="AE67" s="593"/>
      <c r="AF67" s="593"/>
      <c r="AG67" s="593"/>
      <c r="AH67" s="593"/>
      <c r="AJ67" s="599"/>
      <c r="AK67" s="599"/>
      <c r="AM67" s="593"/>
      <c r="AN67" s="593"/>
      <c r="AO67" s="593"/>
      <c r="AQ67" s="593"/>
      <c r="AR67" s="593"/>
      <c r="AS67" s="593"/>
      <c r="AT67" s="593"/>
      <c r="AU67" s="593"/>
      <c r="AW67" s="593"/>
      <c r="AX67" s="52"/>
      <c r="AY67" s="593"/>
      <c r="AZ67" s="593"/>
      <c r="BA67" s="593"/>
    </row>
    <row r="68" spans="1:53" s="12" customFormat="1" ht="18" customHeight="1" x14ac:dyDescent="0.15">
      <c r="A68" s="403"/>
      <c r="B68" s="545" t="s">
        <v>85</v>
      </c>
      <c r="C68" s="528"/>
      <c r="D68" s="528"/>
      <c r="E68" s="604">
        <f>$D$62/COUNTA($B$62:$B$73)</f>
        <v>1.2500000000000001E-2</v>
      </c>
      <c r="F68" s="607"/>
      <c r="G68" s="595">
        <f>F$62/COUNTA($B$62:$B$73)</f>
        <v>1.2500000000000001E-2</v>
      </c>
      <c r="H68" s="607"/>
      <c r="I68" s="595">
        <f>H$62/COUNTA($B$62:$B$73)</f>
        <v>1.2500000000000001E-2</v>
      </c>
      <c r="J68" s="607"/>
      <c r="K68" s="595">
        <f>J$62/COUNTA($B$62:$B$73)</f>
        <v>1.2500000000000001E-2</v>
      </c>
      <c r="L68" s="607"/>
      <c r="M68" s="595">
        <f>L$62/COUNTA($B$62:$B$73)</f>
        <v>2.5000000000000001E-2</v>
      </c>
      <c r="N68" s="539"/>
      <c r="O68" s="595">
        <f>N$62/COUNTA($B$62:$B$73)</f>
        <v>1.8749999999999999E-2</v>
      </c>
      <c r="P68" s="539"/>
      <c r="Q68" s="595">
        <f>P$62/COUNTA($B$62:$B$73)</f>
        <v>6.2500000000000003E-3</v>
      </c>
      <c r="U68" s="591">
        <f>Heumarkt!E69</f>
        <v>100</v>
      </c>
      <c r="V68" s="591">
        <f>Heumarkt!G69</f>
        <v>100</v>
      </c>
      <c r="W68" s="591">
        <f>Heumarkt!I69</f>
        <v>50</v>
      </c>
      <c r="X68" s="591">
        <f>Heumarkt!K69</f>
        <v>50</v>
      </c>
      <c r="Z68" s="591">
        <f>Cäcilienstraße!E69</f>
        <v>50</v>
      </c>
      <c r="AA68" s="591">
        <f>Cäcilienstraße!G69</f>
        <v>100</v>
      </c>
      <c r="AC68" s="591">
        <f>Neumarkt!E69</f>
        <v>50</v>
      </c>
      <c r="AD68" s="591">
        <f>Neumarkt!G69</f>
        <v>50</v>
      </c>
      <c r="AE68" s="591">
        <f>Neumarkt!I69</f>
        <v>50</v>
      </c>
      <c r="AF68" s="591">
        <f>Neumarkt!K69</f>
        <v>50</v>
      </c>
      <c r="AG68" s="591">
        <f>Neumarkt!M69</f>
        <v>0</v>
      </c>
      <c r="AH68" s="591">
        <f>Neumarkt!O69</f>
        <v>50</v>
      </c>
      <c r="AJ68" s="597">
        <f>Hahnenstraße!E69</f>
        <v>0</v>
      </c>
      <c r="AK68" s="597">
        <f>Hahnenstraße!G69</f>
        <v>50</v>
      </c>
      <c r="AM68" s="591">
        <f>Rudolfplatz!E69</f>
        <v>100</v>
      </c>
      <c r="AN68" s="591">
        <f>Rudolfplatz!G69</f>
        <v>100</v>
      </c>
      <c r="AO68" s="591">
        <f>Rudolfplatz!I69</f>
        <v>0</v>
      </c>
      <c r="AQ68" s="591">
        <f>Moltkestraße!E69</f>
        <v>50</v>
      </c>
      <c r="AR68" s="591">
        <f>Moltkestraße!G69</f>
        <v>50</v>
      </c>
      <c r="AS68" s="591">
        <f>Moltkestraße!I69</f>
        <v>50</v>
      </c>
      <c r="AT68" s="591">
        <f>Moltkestraße!K69</f>
        <v>50</v>
      </c>
      <c r="AU68" s="591">
        <f>Moltkestraße!M69</f>
        <v>50</v>
      </c>
      <c r="AW68" s="591">
        <f>'Richard-Wagner-Straße'!E69</f>
        <v>100</v>
      </c>
      <c r="AX68" s="52"/>
      <c r="AY68" s="591">
        <f>'Aachener Weiher'!E69</f>
        <v>100</v>
      </c>
      <c r="AZ68" s="591">
        <f>'Aachener Weiher'!G69</f>
        <v>50</v>
      </c>
      <c r="BA68" s="591">
        <f>'Aachener Weiher'!I69</f>
        <v>50</v>
      </c>
    </row>
    <row r="69" spans="1:53" s="12" customFormat="1" ht="18" customHeight="1" x14ac:dyDescent="0.15">
      <c r="A69" s="403"/>
      <c r="B69" s="545"/>
      <c r="C69" s="528"/>
      <c r="D69" s="528"/>
      <c r="E69" s="604"/>
      <c r="F69" s="607"/>
      <c r="G69" s="595"/>
      <c r="H69" s="607"/>
      <c r="I69" s="595"/>
      <c r="J69" s="607"/>
      <c r="K69" s="595"/>
      <c r="L69" s="607"/>
      <c r="M69" s="595"/>
      <c r="N69" s="539"/>
      <c r="O69" s="595"/>
      <c r="P69" s="539"/>
      <c r="Q69" s="595"/>
      <c r="U69" s="592"/>
      <c r="V69" s="592"/>
      <c r="W69" s="592"/>
      <c r="X69" s="592"/>
      <c r="Z69" s="592"/>
      <c r="AA69" s="592"/>
      <c r="AC69" s="592"/>
      <c r="AD69" s="592"/>
      <c r="AE69" s="592"/>
      <c r="AF69" s="592"/>
      <c r="AG69" s="592"/>
      <c r="AH69" s="592"/>
      <c r="AJ69" s="598"/>
      <c r="AK69" s="598"/>
      <c r="AM69" s="592"/>
      <c r="AN69" s="592"/>
      <c r="AO69" s="592"/>
      <c r="AQ69" s="592"/>
      <c r="AR69" s="592"/>
      <c r="AS69" s="592"/>
      <c r="AT69" s="592"/>
      <c r="AU69" s="592"/>
      <c r="AW69" s="592"/>
      <c r="AX69" s="52"/>
      <c r="AY69" s="592"/>
      <c r="AZ69" s="592"/>
      <c r="BA69" s="592"/>
    </row>
    <row r="70" spans="1:53" s="12" customFormat="1" ht="18" customHeight="1" thickBot="1" x14ac:dyDescent="0.2">
      <c r="A70" s="403"/>
      <c r="B70" s="545"/>
      <c r="C70" s="528"/>
      <c r="D70" s="528"/>
      <c r="E70" s="604"/>
      <c r="F70" s="607"/>
      <c r="G70" s="595"/>
      <c r="H70" s="607"/>
      <c r="I70" s="595"/>
      <c r="J70" s="607"/>
      <c r="K70" s="595"/>
      <c r="L70" s="607"/>
      <c r="M70" s="595"/>
      <c r="N70" s="539"/>
      <c r="O70" s="595"/>
      <c r="P70" s="539"/>
      <c r="Q70" s="595"/>
      <c r="U70" s="593"/>
      <c r="V70" s="593"/>
      <c r="W70" s="593"/>
      <c r="X70" s="593"/>
      <c r="Z70" s="593"/>
      <c r="AA70" s="593"/>
      <c r="AC70" s="593"/>
      <c r="AD70" s="593"/>
      <c r="AE70" s="593"/>
      <c r="AF70" s="593"/>
      <c r="AG70" s="593"/>
      <c r="AH70" s="593"/>
      <c r="AJ70" s="599"/>
      <c r="AK70" s="599"/>
      <c r="AM70" s="593"/>
      <c r="AN70" s="593"/>
      <c r="AO70" s="593"/>
      <c r="AQ70" s="593"/>
      <c r="AR70" s="593"/>
      <c r="AS70" s="593"/>
      <c r="AT70" s="593"/>
      <c r="AU70" s="593"/>
      <c r="AW70" s="593"/>
      <c r="AX70" s="52"/>
      <c r="AY70" s="593"/>
      <c r="AZ70" s="593"/>
      <c r="BA70" s="593"/>
    </row>
    <row r="71" spans="1:53" s="12" customFormat="1" ht="18" customHeight="1" x14ac:dyDescent="0.15">
      <c r="A71" s="403"/>
      <c r="B71" s="545" t="s">
        <v>88</v>
      </c>
      <c r="C71" s="528"/>
      <c r="D71" s="528"/>
      <c r="E71" s="604">
        <f>$D$62/COUNTA($B$62:$B$73)</f>
        <v>1.2500000000000001E-2</v>
      </c>
      <c r="F71" s="607"/>
      <c r="G71" s="595">
        <f>F$62/COUNTA($B$62:$B$73)</f>
        <v>1.2500000000000001E-2</v>
      </c>
      <c r="H71" s="607"/>
      <c r="I71" s="595">
        <f>H$62/COUNTA($B$62:$B$73)</f>
        <v>1.2500000000000001E-2</v>
      </c>
      <c r="J71" s="607"/>
      <c r="K71" s="595">
        <f>J$62/COUNTA($B$62:$B$73)</f>
        <v>1.2500000000000001E-2</v>
      </c>
      <c r="L71" s="607"/>
      <c r="M71" s="595">
        <f>L$62/COUNTA($B$62:$B$73)</f>
        <v>2.5000000000000001E-2</v>
      </c>
      <c r="N71" s="539"/>
      <c r="O71" s="595">
        <f>N$62/COUNTA($B$62:$B$73)</f>
        <v>1.8749999999999999E-2</v>
      </c>
      <c r="P71" s="539"/>
      <c r="Q71" s="595">
        <f>P$62/COUNTA($B$62:$B$73)</f>
        <v>6.2500000000000003E-3</v>
      </c>
      <c r="U71" s="591">
        <f>Heumarkt!E72</f>
        <v>100</v>
      </c>
      <c r="V71" s="591">
        <f>Heumarkt!G72</f>
        <v>100</v>
      </c>
      <c r="W71" s="591">
        <f>Heumarkt!I72</f>
        <v>100</v>
      </c>
      <c r="X71" s="591">
        <f>Heumarkt!K72</f>
        <v>100</v>
      </c>
      <c r="Z71" s="591">
        <f>Cäcilienstraße!E72</f>
        <v>50</v>
      </c>
      <c r="AA71" s="591">
        <f>Cäcilienstraße!G72</f>
        <v>50</v>
      </c>
      <c r="AC71" s="591">
        <f>Neumarkt!E72</f>
        <v>50</v>
      </c>
      <c r="AD71" s="591">
        <f>Neumarkt!G72</f>
        <v>50</v>
      </c>
      <c r="AE71" s="591">
        <f>Neumarkt!I72</f>
        <v>100</v>
      </c>
      <c r="AF71" s="591">
        <f>Neumarkt!K72</f>
        <v>50</v>
      </c>
      <c r="AG71" s="591">
        <f>Neumarkt!M72</f>
        <v>50</v>
      </c>
      <c r="AH71" s="591">
        <f>Neumarkt!O72</f>
        <v>50</v>
      </c>
      <c r="AJ71" s="597">
        <f>Hahnenstraße!E72</f>
        <v>50</v>
      </c>
      <c r="AK71" s="597">
        <f>Hahnenstraße!G72</f>
        <v>100</v>
      </c>
      <c r="AM71" s="591">
        <f>Rudolfplatz!E72</f>
        <v>100</v>
      </c>
      <c r="AN71" s="591">
        <f>Rudolfplatz!G72</f>
        <v>100</v>
      </c>
      <c r="AO71" s="591">
        <f>Rudolfplatz!I72</f>
        <v>50</v>
      </c>
      <c r="AQ71" s="591">
        <f>Moltkestraße!E72</f>
        <v>50</v>
      </c>
      <c r="AR71" s="591">
        <f>Moltkestraße!G72</f>
        <v>50</v>
      </c>
      <c r="AS71" s="591">
        <f>Moltkestraße!I72</f>
        <v>50</v>
      </c>
      <c r="AT71" s="591">
        <f>Moltkestraße!K72</f>
        <v>50</v>
      </c>
      <c r="AU71" s="591">
        <f>Moltkestraße!M72</f>
        <v>50</v>
      </c>
      <c r="AW71" s="591">
        <f>'Richard-Wagner-Straße'!E72</f>
        <v>50</v>
      </c>
      <c r="AX71" s="52"/>
      <c r="AY71" s="591">
        <f>'Aachener Weiher'!E72</f>
        <v>50</v>
      </c>
      <c r="AZ71" s="591">
        <f>'Aachener Weiher'!G72</f>
        <v>50</v>
      </c>
      <c r="BA71" s="591">
        <f>'Aachener Weiher'!I72</f>
        <v>50</v>
      </c>
    </row>
    <row r="72" spans="1:53" s="12" customFormat="1" ht="18" customHeight="1" x14ac:dyDescent="0.15">
      <c r="A72" s="403"/>
      <c r="B72" s="545"/>
      <c r="C72" s="528"/>
      <c r="D72" s="528"/>
      <c r="E72" s="604"/>
      <c r="F72" s="607"/>
      <c r="G72" s="595"/>
      <c r="H72" s="607"/>
      <c r="I72" s="595"/>
      <c r="J72" s="607"/>
      <c r="K72" s="595"/>
      <c r="L72" s="607"/>
      <c r="M72" s="595"/>
      <c r="N72" s="539"/>
      <c r="O72" s="595"/>
      <c r="P72" s="539"/>
      <c r="Q72" s="595"/>
      <c r="U72" s="592"/>
      <c r="V72" s="592"/>
      <c r="W72" s="592"/>
      <c r="X72" s="592"/>
      <c r="Z72" s="592"/>
      <c r="AA72" s="592"/>
      <c r="AC72" s="592"/>
      <c r="AD72" s="592"/>
      <c r="AE72" s="592"/>
      <c r="AF72" s="592"/>
      <c r="AG72" s="592"/>
      <c r="AH72" s="592"/>
      <c r="AJ72" s="598"/>
      <c r="AK72" s="598"/>
      <c r="AM72" s="592"/>
      <c r="AN72" s="592"/>
      <c r="AO72" s="592"/>
      <c r="AQ72" s="592"/>
      <c r="AR72" s="592"/>
      <c r="AS72" s="592"/>
      <c r="AT72" s="592"/>
      <c r="AU72" s="592"/>
      <c r="AW72" s="592"/>
      <c r="AX72" s="52"/>
      <c r="AY72" s="592"/>
      <c r="AZ72" s="592"/>
      <c r="BA72" s="592"/>
    </row>
    <row r="73" spans="1:53" s="12" customFormat="1" ht="18" customHeight="1" thickBot="1" x14ac:dyDescent="0.2">
      <c r="A73" s="403"/>
      <c r="B73" s="545"/>
      <c r="C73" s="528"/>
      <c r="D73" s="528"/>
      <c r="E73" s="604"/>
      <c r="F73" s="607"/>
      <c r="G73" s="595"/>
      <c r="H73" s="607"/>
      <c r="I73" s="595"/>
      <c r="J73" s="607"/>
      <c r="K73" s="595"/>
      <c r="L73" s="607"/>
      <c r="M73" s="595"/>
      <c r="N73" s="539"/>
      <c r="O73" s="595"/>
      <c r="P73" s="539"/>
      <c r="Q73" s="595"/>
      <c r="U73" s="593"/>
      <c r="V73" s="593"/>
      <c r="W73" s="593"/>
      <c r="X73" s="593"/>
      <c r="Z73" s="593"/>
      <c r="AA73" s="593"/>
      <c r="AC73" s="593"/>
      <c r="AD73" s="593"/>
      <c r="AE73" s="593"/>
      <c r="AF73" s="593"/>
      <c r="AG73" s="593"/>
      <c r="AH73" s="593"/>
      <c r="AJ73" s="599"/>
      <c r="AK73" s="599"/>
      <c r="AM73" s="593"/>
      <c r="AN73" s="593"/>
      <c r="AO73" s="593"/>
      <c r="AQ73" s="593"/>
      <c r="AR73" s="593"/>
      <c r="AS73" s="593"/>
      <c r="AT73" s="593"/>
      <c r="AU73" s="593"/>
      <c r="AW73" s="593"/>
      <c r="AX73" s="52"/>
      <c r="AY73" s="593"/>
      <c r="AZ73" s="593"/>
      <c r="BA73" s="593"/>
    </row>
    <row r="74" spans="1:53" s="12" customFormat="1" ht="18.75" customHeight="1" x14ac:dyDescent="0.15">
      <c r="A74" s="403" t="s">
        <v>90</v>
      </c>
      <c r="B74" s="606" t="s">
        <v>91</v>
      </c>
      <c r="C74" s="608"/>
      <c r="D74" s="539">
        <v>0.1</v>
      </c>
      <c r="E74" s="604">
        <f>$D$74/COUNTA($B$74:$B$79)</f>
        <v>0.05</v>
      </c>
      <c r="F74" s="539">
        <v>7.4999999999999997E-2</v>
      </c>
      <c r="G74" s="604">
        <f>F$74/COUNTA($B$74:$B$79)</f>
        <v>3.7499999999999999E-2</v>
      </c>
      <c r="H74" s="539">
        <v>0.125</v>
      </c>
      <c r="I74" s="604">
        <f>H$74/COUNTA($B$74:$B$79)</f>
        <v>6.25E-2</v>
      </c>
      <c r="J74" s="539">
        <v>0.1</v>
      </c>
      <c r="K74" s="604">
        <f>J$74/COUNTA($B$74:$B$79)</f>
        <v>0.05</v>
      </c>
      <c r="L74" s="539">
        <v>0.1</v>
      </c>
      <c r="M74" s="604">
        <f>L$74/COUNTA($B$74:$B$79)</f>
        <v>0.05</v>
      </c>
      <c r="N74" s="539">
        <v>0.125</v>
      </c>
      <c r="O74" s="604">
        <f>N$74/COUNTA($B$74:$B$79)</f>
        <v>6.25E-2</v>
      </c>
      <c r="P74" s="539">
        <v>0.05</v>
      </c>
      <c r="Q74" s="604">
        <f>P$74/COUNTA($B$74:$B$79)</f>
        <v>2.5000000000000001E-2</v>
      </c>
      <c r="U74" s="591">
        <f>Heumarkt!E75</f>
        <v>50</v>
      </c>
      <c r="V74" s="591">
        <f>Heumarkt!G75</f>
        <v>50</v>
      </c>
      <c r="W74" s="591">
        <f>Heumarkt!I75</f>
        <v>100</v>
      </c>
      <c r="X74" s="591">
        <f>Heumarkt!K75</f>
        <v>100</v>
      </c>
      <c r="Z74" s="591">
        <f>Cäcilienstraße!E75</f>
        <v>50</v>
      </c>
      <c r="AA74" s="591">
        <f>Cäcilienstraße!G75</f>
        <v>100</v>
      </c>
      <c r="AC74" s="591">
        <f>Neumarkt!E75</f>
        <v>50</v>
      </c>
      <c r="AD74" s="591">
        <f>Neumarkt!G75</f>
        <v>50</v>
      </c>
      <c r="AE74" s="591">
        <f>Neumarkt!I75</f>
        <v>100</v>
      </c>
      <c r="AF74" s="591">
        <f>Neumarkt!K75</f>
        <v>50</v>
      </c>
      <c r="AG74" s="591">
        <f>Neumarkt!M75</f>
        <v>0</v>
      </c>
      <c r="AH74" s="591">
        <f>Neumarkt!O75</f>
        <v>100</v>
      </c>
      <c r="AJ74" s="597">
        <f>Hahnenstraße!E75</f>
        <v>0</v>
      </c>
      <c r="AK74" s="597">
        <f>Hahnenstraße!G75</f>
        <v>50</v>
      </c>
      <c r="AM74" s="591">
        <f>Rudolfplatz!E75</f>
        <v>50</v>
      </c>
      <c r="AN74" s="591">
        <f>Rudolfplatz!G75</f>
        <v>50</v>
      </c>
      <c r="AO74" s="591">
        <f>Rudolfplatz!I75</f>
        <v>50</v>
      </c>
      <c r="AQ74" s="591">
        <f>Moltkestraße!E75</f>
        <v>50</v>
      </c>
      <c r="AR74" s="591">
        <f>Moltkestraße!G75</f>
        <v>100</v>
      </c>
      <c r="AS74" s="591">
        <f>Moltkestraße!I75</f>
        <v>50</v>
      </c>
      <c r="AT74" s="591">
        <f>Moltkestraße!K75</f>
        <v>50</v>
      </c>
      <c r="AU74" s="591">
        <f>Moltkestraße!M75</f>
        <v>50</v>
      </c>
      <c r="AW74" s="591">
        <f>'Richard-Wagner-Straße'!E75</f>
        <v>50</v>
      </c>
      <c r="AX74" s="52"/>
      <c r="AY74" s="591">
        <f>'Aachener Weiher'!E75</f>
        <v>100</v>
      </c>
      <c r="AZ74" s="591">
        <f>'Aachener Weiher'!G75</f>
        <v>100</v>
      </c>
      <c r="BA74" s="591">
        <f>'Aachener Weiher'!I75</f>
        <v>100</v>
      </c>
    </row>
    <row r="75" spans="1:53" s="12" customFormat="1" ht="18.75" customHeight="1" x14ac:dyDescent="0.15">
      <c r="A75" s="403"/>
      <c r="B75" s="606"/>
      <c r="C75" s="608"/>
      <c r="D75" s="539"/>
      <c r="E75" s="604"/>
      <c r="F75" s="539"/>
      <c r="G75" s="604"/>
      <c r="H75" s="539"/>
      <c r="I75" s="604"/>
      <c r="J75" s="539"/>
      <c r="K75" s="604"/>
      <c r="L75" s="539"/>
      <c r="M75" s="604"/>
      <c r="N75" s="539"/>
      <c r="O75" s="604"/>
      <c r="P75" s="539"/>
      <c r="Q75" s="604"/>
      <c r="U75" s="592"/>
      <c r="V75" s="592"/>
      <c r="W75" s="592"/>
      <c r="X75" s="592"/>
      <c r="Z75" s="592"/>
      <c r="AA75" s="592"/>
      <c r="AC75" s="592"/>
      <c r="AD75" s="592"/>
      <c r="AE75" s="592"/>
      <c r="AF75" s="592"/>
      <c r="AG75" s="592"/>
      <c r="AH75" s="592"/>
      <c r="AJ75" s="598"/>
      <c r="AK75" s="598"/>
      <c r="AM75" s="592"/>
      <c r="AN75" s="592"/>
      <c r="AO75" s="592"/>
      <c r="AQ75" s="592"/>
      <c r="AR75" s="592"/>
      <c r="AS75" s="592"/>
      <c r="AT75" s="592"/>
      <c r="AU75" s="592"/>
      <c r="AW75" s="592"/>
      <c r="AX75" s="52"/>
      <c r="AY75" s="592"/>
      <c r="AZ75" s="592"/>
      <c r="BA75" s="592"/>
    </row>
    <row r="76" spans="1:53" s="12" customFormat="1" ht="18.75" customHeight="1" thickBot="1" x14ac:dyDescent="0.2">
      <c r="A76" s="403"/>
      <c r="B76" s="606"/>
      <c r="C76" s="608"/>
      <c r="D76" s="539"/>
      <c r="E76" s="604"/>
      <c r="F76" s="539"/>
      <c r="G76" s="604"/>
      <c r="H76" s="539"/>
      <c r="I76" s="604"/>
      <c r="J76" s="539"/>
      <c r="K76" s="604"/>
      <c r="L76" s="539"/>
      <c r="M76" s="604"/>
      <c r="N76" s="539"/>
      <c r="O76" s="604"/>
      <c r="P76" s="539"/>
      <c r="Q76" s="604"/>
      <c r="U76" s="593"/>
      <c r="V76" s="593"/>
      <c r="W76" s="593"/>
      <c r="X76" s="593"/>
      <c r="Z76" s="593"/>
      <c r="AA76" s="593"/>
      <c r="AC76" s="593"/>
      <c r="AD76" s="593"/>
      <c r="AE76" s="593"/>
      <c r="AF76" s="593"/>
      <c r="AG76" s="593"/>
      <c r="AH76" s="593"/>
      <c r="AJ76" s="599"/>
      <c r="AK76" s="599"/>
      <c r="AM76" s="593"/>
      <c r="AN76" s="593"/>
      <c r="AO76" s="593"/>
      <c r="AQ76" s="593"/>
      <c r="AR76" s="593"/>
      <c r="AS76" s="593"/>
      <c r="AT76" s="593"/>
      <c r="AU76" s="593"/>
      <c r="AW76" s="593"/>
      <c r="AX76" s="52"/>
      <c r="AY76" s="593"/>
      <c r="AZ76" s="593"/>
      <c r="BA76" s="593"/>
    </row>
    <row r="77" spans="1:53" s="12" customFormat="1" ht="18" customHeight="1" x14ac:dyDescent="0.15">
      <c r="A77" s="403"/>
      <c r="B77" s="606" t="s">
        <v>94</v>
      </c>
      <c r="C77" s="608"/>
      <c r="D77" s="539"/>
      <c r="E77" s="604">
        <f>$D$74/COUNTA($B$74:$B$79)</f>
        <v>0.05</v>
      </c>
      <c r="F77" s="539"/>
      <c r="G77" s="604">
        <f>F$74/COUNTA($B$74:$B$79)</f>
        <v>3.7499999999999999E-2</v>
      </c>
      <c r="H77" s="539"/>
      <c r="I77" s="604">
        <f>H$74/COUNTA($B$74:$B$79)</f>
        <v>6.25E-2</v>
      </c>
      <c r="J77" s="539"/>
      <c r="K77" s="604">
        <f>J$74/COUNTA($B$74:$B$79)</f>
        <v>0.05</v>
      </c>
      <c r="L77" s="539"/>
      <c r="M77" s="604">
        <f>L$74/COUNTA($B$74:$B$79)</f>
        <v>0.05</v>
      </c>
      <c r="N77" s="539"/>
      <c r="O77" s="604">
        <f>N$74/COUNTA($B$74:$B$79)</f>
        <v>6.25E-2</v>
      </c>
      <c r="P77" s="539"/>
      <c r="Q77" s="604">
        <f>P$74/COUNTA($B$74:$B$79)</f>
        <v>2.5000000000000001E-2</v>
      </c>
      <c r="U77" s="591">
        <f>Heumarkt!E78</f>
        <v>50</v>
      </c>
      <c r="V77" s="591">
        <f>Heumarkt!G78</f>
        <v>50</v>
      </c>
      <c r="W77" s="591">
        <f>Heumarkt!I78</f>
        <v>50</v>
      </c>
      <c r="X77" s="591">
        <f>Heumarkt!K78</f>
        <v>50</v>
      </c>
      <c r="Z77" s="591">
        <f>Cäcilienstraße!E78</f>
        <v>50</v>
      </c>
      <c r="AA77" s="591">
        <f>Cäcilienstraße!G78</f>
        <v>50</v>
      </c>
      <c r="AC77" s="591">
        <f>Neumarkt!E78</f>
        <v>100</v>
      </c>
      <c r="AD77" s="591">
        <f>Neumarkt!G78</f>
        <v>100</v>
      </c>
      <c r="AE77" s="591">
        <f>Neumarkt!I78</f>
        <v>50</v>
      </c>
      <c r="AF77" s="591">
        <f>Neumarkt!K78</f>
        <v>100</v>
      </c>
      <c r="AG77" s="591">
        <f>Neumarkt!M78</f>
        <v>50</v>
      </c>
      <c r="AH77" s="591">
        <f>Neumarkt!O78</f>
        <v>100</v>
      </c>
      <c r="AJ77" s="597">
        <f>Hahnenstraße!E78</f>
        <v>0</v>
      </c>
      <c r="AK77" s="597">
        <f>Hahnenstraße!G78</f>
        <v>100</v>
      </c>
      <c r="AM77" s="591">
        <f>Rudolfplatz!E78</f>
        <v>50</v>
      </c>
      <c r="AN77" s="591">
        <f>Rudolfplatz!G78</f>
        <v>50</v>
      </c>
      <c r="AO77" s="591">
        <f>Rudolfplatz!I78</f>
        <v>50</v>
      </c>
      <c r="AQ77" s="591">
        <f>Moltkestraße!E78</f>
        <v>50</v>
      </c>
      <c r="AR77" s="591">
        <f>Moltkestraße!G78</f>
        <v>50</v>
      </c>
      <c r="AS77" s="591">
        <f>Moltkestraße!I78</f>
        <v>50</v>
      </c>
      <c r="AT77" s="591">
        <f>Moltkestraße!K78</f>
        <v>50</v>
      </c>
      <c r="AU77" s="591">
        <f>Moltkestraße!M78</f>
        <v>50</v>
      </c>
      <c r="AW77" s="591">
        <f>'Richard-Wagner-Straße'!E78</f>
        <v>100</v>
      </c>
      <c r="AX77" s="52"/>
      <c r="AY77" s="591">
        <f>'Aachener Weiher'!E78</f>
        <v>50</v>
      </c>
      <c r="AZ77" s="591">
        <f>'Aachener Weiher'!G78</f>
        <v>50</v>
      </c>
      <c r="BA77" s="591">
        <f>'Aachener Weiher'!I78</f>
        <v>100</v>
      </c>
    </row>
    <row r="78" spans="1:53" s="12" customFormat="1" ht="18" customHeight="1" x14ac:dyDescent="0.15">
      <c r="A78" s="403"/>
      <c r="B78" s="606"/>
      <c r="C78" s="608"/>
      <c r="D78" s="539"/>
      <c r="E78" s="604"/>
      <c r="F78" s="539"/>
      <c r="G78" s="604"/>
      <c r="H78" s="539"/>
      <c r="I78" s="604"/>
      <c r="J78" s="539"/>
      <c r="K78" s="604"/>
      <c r="L78" s="539"/>
      <c r="M78" s="604"/>
      <c r="N78" s="539"/>
      <c r="O78" s="604"/>
      <c r="P78" s="539"/>
      <c r="Q78" s="604"/>
      <c r="U78" s="592"/>
      <c r="V78" s="592"/>
      <c r="W78" s="592"/>
      <c r="X78" s="592"/>
      <c r="Z78" s="592"/>
      <c r="AA78" s="592"/>
      <c r="AC78" s="592"/>
      <c r="AD78" s="592"/>
      <c r="AE78" s="592"/>
      <c r="AF78" s="592"/>
      <c r="AG78" s="592"/>
      <c r="AH78" s="592"/>
      <c r="AJ78" s="598"/>
      <c r="AK78" s="598"/>
      <c r="AM78" s="592"/>
      <c r="AN78" s="592"/>
      <c r="AO78" s="592"/>
      <c r="AQ78" s="592"/>
      <c r="AR78" s="592"/>
      <c r="AS78" s="592"/>
      <c r="AT78" s="592"/>
      <c r="AU78" s="592"/>
      <c r="AW78" s="592"/>
      <c r="AX78" s="52"/>
      <c r="AY78" s="592"/>
      <c r="AZ78" s="592"/>
      <c r="BA78" s="592"/>
    </row>
    <row r="79" spans="1:53" s="12" customFormat="1" ht="18" customHeight="1" thickBot="1" x14ac:dyDescent="0.2">
      <c r="A79" s="403"/>
      <c r="B79" s="606"/>
      <c r="C79" s="608"/>
      <c r="D79" s="539"/>
      <c r="E79" s="604"/>
      <c r="F79" s="539"/>
      <c r="G79" s="604"/>
      <c r="H79" s="539"/>
      <c r="I79" s="604"/>
      <c r="J79" s="539"/>
      <c r="K79" s="604"/>
      <c r="L79" s="539"/>
      <c r="M79" s="604"/>
      <c r="N79" s="539"/>
      <c r="O79" s="604"/>
      <c r="P79" s="539"/>
      <c r="Q79" s="604"/>
      <c r="U79" s="593"/>
      <c r="V79" s="593"/>
      <c r="W79" s="593"/>
      <c r="X79" s="593"/>
      <c r="Z79" s="593"/>
      <c r="AA79" s="593"/>
      <c r="AC79" s="593"/>
      <c r="AD79" s="593"/>
      <c r="AE79" s="593"/>
      <c r="AF79" s="593"/>
      <c r="AG79" s="593"/>
      <c r="AH79" s="593"/>
      <c r="AJ79" s="599"/>
      <c r="AK79" s="599"/>
      <c r="AM79" s="593"/>
      <c r="AN79" s="593"/>
      <c r="AO79" s="593"/>
      <c r="AQ79" s="593"/>
      <c r="AR79" s="593"/>
      <c r="AS79" s="593"/>
      <c r="AT79" s="593"/>
      <c r="AU79" s="593"/>
      <c r="AW79" s="593"/>
      <c r="AX79" s="52"/>
      <c r="AY79" s="593"/>
      <c r="AZ79" s="593"/>
      <c r="BA79" s="593"/>
    </row>
    <row r="80" spans="1:53" s="12" customFormat="1" ht="18" customHeight="1" x14ac:dyDescent="0.15">
      <c r="A80" s="403" t="s">
        <v>97</v>
      </c>
      <c r="B80" s="606" t="s">
        <v>98</v>
      </c>
      <c r="C80" s="608"/>
      <c r="D80" s="539">
        <v>0.1</v>
      </c>
      <c r="E80" s="604">
        <v>0.04</v>
      </c>
      <c r="F80" s="539">
        <v>7.4999999999999997E-2</v>
      </c>
      <c r="G80" s="604">
        <f>F$80/COUNTA($B$80:$B$88)</f>
        <v>2.4999999999999998E-2</v>
      </c>
      <c r="H80" s="539">
        <v>0.125</v>
      </c>
      <c r="I80" s="604">
        <f>H$80/COUNTA($B$80:$B$88)</f>
        <v>4.1666666666666664E-2</v>
      </c>
      <c r="J80" s="539">
        <v>0.1</v>
      </c>
      <c r="K80" s="604">
        <f>J$80/COUNTA($B$80:$B$88)</f>
        <v>3.3333333333333333E-2</v>
      </c>
      <c r="L80" s="539">
        <v>0.1</v>
      </c>
      <c r="M80" s="604">
        <f>L$80/COUNTA($B$80:$B$88)</f>
        <v>3.3333333333333333E-2</v>
      </c>
      <c r="N80" s="539">
        <v>0.125</v>
      </c>
      <c r="O80" s="604">
        <f>N$80/COUNTA($B$80:$B$88)</f>
        <v>4.1666666666666664E-2</v>
      </c>
      <c r="P80" s="539">
        <v>0.05</v>
      </c>
      <c r="Q80" s="604">
        <f>P$80/COUNTA($B$80:$B$88)</f>
        <v>1.6666666666666666E-2</v>
      </c>
      <c r="U80" s="591">
        <f>Heumarkt!E81</f>
        <v>100</v>
      </c>
      <c r="V80" s="591">
        <f>Heumarkt!G81</f>
        <v>100</v>
      </c>
      <c r="W80" s="591">
        <f>Heumarkt!I81</f>
        <v>50</v>
      </c>
      <c r="X80" s="591">
        <f>Heumarkt!K81</f>
        <v>50</v>
      </c>
      <c r="Z80" s="591">
        <f>Cäcilienstraße!E81</f>
        <v>100</v>
      </c>
      <c r="AA80" s="591">
        <f>Cäcilienstraße!G81</f>
        <v>100</v>
      </c>
      <c r="AC80" s="591">
        <f>Neumarkt!E81</f>
        <v>100</v>
      </c>
      <c r="AD80" s="591">
        <f>Neumarkt!G81</f>
        <v>50</v>
      </c>
      <c r="AE80" s="591">
        <f>Neumarkt!I81</f>
        <v>100</v>
      </c>
      <c r="AF80" s="591">
        <f>Neumarkt!K81</f>
        <v>100</v>
      </c>
      <c r="AG80" s="591">
        <f>Neumarkt!M81</f>
        <v>50</v>
      </c>
      <c r="AH80" s="591">
        <f>Neumarkt!O81</f>
        <v>100</v>
      </c>
      <c r="AJ80" s="597">
        <f>Hahnenstraße!E81</f>
        <v>50</v>
      </c>
      <c r="AK80" s="597">
        <f>Hahnenstraße!G81</f>
        <v>50</v>
      </c>
      <c r="AM80" s="591">
        <f>Rudolfplatz!E81</f>
        <v>0</v>
      </c>
      <c r="AN80" s="591">
        <f>Rudolfplatz!G81</f>
        <v>50</v>
      </c>
      <c r="AO80" s="591" t="str">
        <f>Rudolfplatz!I81</f>
        <v>0?</v>
      </c>
      <c r="AQ80" s="591">
        <f>Moltkestraße!E81</f>
        <v>100</v>
      </c>
      <c r="AR80" s="591">
        <f>Moltkestraße!G81</f>
        <v>100</v>
      </c>
      <c r="AS80" s="591">
        <f>Moltkestraße!I81</f>
        <v>100</v>
      </c>
      <c r="AT80" s="591">
        <f>Moltkestraße!K81</f>
        <v>100</v>
      </c>
      <c r="AU80" s="591">
        <f>Moltkestraße!M81</f>
        <v>100</v>
      </c>
      <c r="AW80" s="591">
        <f>'Richard-Wagner-Straße'!E81</f>
        <v>100</v>
      </c>
      <c r="AX80" s="52"/>
      <c r="AY80" s="591">
        <f>'Aachener Weiher'!E81</f>
        <v>100</v>
      </c>
      <c r="AZ80" s="591">
        <f>'Aachener Weiher'!G81</f>
        <v>100</v>
      </c>
      <c r="BA80" s="591">
        <f>'Aachener Weiher'!I81</f>
        <v>100</v>
      </c>
    </row>
    <row r="81" spans="1:53" s="12" customFormat="1" ht="18" customHeight="1" x14ac:dyDescent="0.15">
      <c r="A81" s="403"/>
      <c r="B81" s="606"/>
      <c r="C81" s="608"/>
      <c r="D81" s="539"/>
      <c r="E81" s="604"/>
      <c r="F81" s="539"/>
      <c r="G81" s="604"/>
      <c r="H81" s="539"/>
      <c r="I81" s="604"/>
      <c r="J81" s="539"/>
      <c r="K81" s="604"/>
      <c r="L81" s="539"/>
      <c r="M81" s="604"/>
      <c r="N81" s="539"/>
      <c r="O81" s="604"/>
      <c r="P81" s="539"/>
      <c r="Q81" s="604"/>
      <c r="U81" s="592"/>
      <c r="V81" s="592"/>
      <c r="W81" s="592"/>
      <c r="X81" s="592"/>
      <c r="Z81" s="592"/>
      <c r="AA81" s="592"/>
      <c r="AC81" s="592"/>
      <c r="AD81" s="592"/>
      <c r="AE81" s="592"/>
      <c r="AF81" s="592"/>
      <c r="AG81" s="592"/>
      <c r="AH81" s="592"/>
      <c r="AJ81" s="598"/>
      <c r="AK81" s="598"/>
      <c r="AM81" s="592"/>
      <c r="AN81" s="592"/>
      <c r="AO81" s="592"/>
      <c r="AQ81" s="592"/>
      <c r="AR81" s="592"/>
      <c r="AS81" s="592"/>
      <c r="AT81" s="592"/>
      <c r="AU81" s="592"/>
      <c r="AW81" s="592"/>
      <c r="AX81" s="52"/>
      <c r="AY81" s="592"/>
      <c r="AZ81" s="592"/>
      <c r="BA81" s="592"/>
    </row>
    <row r="82" spans="1:53" s="12" customFormat="1" ht="18" customHeight="1" thickBot="1" x14ac:dyDescent="0.2">
      <c r="A82" s="403"/>
      <c r="B82" s="606"/>
      <c r="C82" s="608"/>
      <c r="D82" s="539"/>
      <c r="E82" s="604"/>
      <c r="F82" s="539"/>
      <c r="G82" s="604"/>
      <c r="H82" s="539"/>
      <c r="I82" s="604"/>
      <c r="J82" s="539"/>
      <c r="K82" s="604"/>
      <c r="L82" s="539"/>
      <c r="M82" s="604"/>
      <c r="N82" s="539"/>
      <c r="O82" s="604"/>
      <c r="P82" s="539"/>
      <c r="Q82" s="604"/>
      <c r="U82" s="593"/>
      <c r="V82" s="593"/>
      <c r="W82" s="593"/>
      <c r="X82" s="593"/>
      <c r="Z82" s="593"/>
      <c r="AA82" s="593"/>
      <c r="AC82" s="593"/>
      <c r="AD82" s="593"/>
      <c r="AE82" s="593"/>
      <c r="AF82" s="593"/>
      <c r="AG82" s="593"/>
      <c r="AH82" s="593"/>
      <c r="AJ82" s="599"/>
      <c r="AK82" s="599"/>
      <c r="AM82" s="593"/>
      <c r="AN82" s="593"/>
      <c r="AO82" s="593"/>
      <c r="AQ82" s="593"/>
      <c r="AR82" s="593"/>
      <c r="AS82" s="593"/>
      <c r="AT82" s="593"/>
      <c r="AU82" s="593"/>
      <c r="AW82" s="593"/>
      <c r="AX82" s="52"/>
      <c r="AY82" s="593"/>
      <c r="AZ82" s="593"/>
      <c r="BA82" s="593"/>
    </row>
    <row r="83" spans="1:53" s="12" customFormat="1" ht="18" customHeight="1" x14ac:dyDescent="0.15">
      <c r="A83" s="403"/>
      <c r="B83" s="606" t="s">
        <v>101</v>
      </c>
      <c r="C83" s="608"/>
      <c r="D83" s="539"/>
      <c r="E83" s="604">
        <v>0.04</v>
      </c>
      <c r="F83" s="539"/>
      <c r="G83" s="604">
        <f>F$80/COUNTA($B$80:$B$88)</f>
        <v>2.4999999999999998E-2</v>
      </c>
      <c r="H83" s="539"/>
      <c r="I83" s="604">
        <f>H$80/COUNTA($B$80:$B$88)</f>
        <v>4.1666666666666664E-2</v>
      </c>
      <c r="J83" s="539"/>
      <c r="K83" s="604">
        <f>J$80/COUNTA($B$80:$B$88)</f>
        <v>3.3333333333333333E-2</v>
      </c>
      <c r="L83" s="539"/>
      <c r="M83" s="604">
        <f>L$80/COUNTA($B$80:$B$88)</f>
        <v>3.3333333333333333E-2</v>
      </c>
      <c r="N83" s="539"/>
      <c r="O83" s="604">
        <f>N$80/COUNTA($B$80:$B$88)</f>
        <v>4.1666666666666664E-2</v>
      </c>
      <c r="P83" s="539"/>
      <c r="Q83" s="604">
        <f>P$80/COUNTA($B$80:$B$88)</f>
        <v>1.6666666666666666E-2</v>
      </c>
      <c r="U83" s="591">
        <f>Heumarkt!E84</f>
        <v>50</v>
      </c>
      <c r="V83" s="591">
        <f>Heumarkt!G84</f>
        <v>50</v>
      </c>
      <c r="W83" s="591">
        <f>Heumarkt!I84</f>
        <v>50</v>
      </c>
      <c r="X83" s="591">
        <f>Heumarkt!K84</f>
        <v>50</v>
      </c>
      <c r="Z83" s="591">
        <f>Cäcilienstraße!E84</f>
        <v>50</v>
      </c>
      <c r="AA83" s="591">
        <f>Cäcilienstraße!G84</f>
        <v>100</v>
      </c>
      <c r="AC83" s="591">
        <f>Neumarkt!E84</f>
        <v>100</v>
      </c>
      <c r="AD83" s="591">
        <f>Neumarkt!G84</f>
        <v>0</v>
      </c>
      <c r="AE83" s="591">
        <f>Neumarkt!I84</f>
        <v>100</v>
      </c>
      <c r="AF83" s="591">
        <f>Neumarkt!K84</f>
        <v>100</v>
      </c>
      <c r="AG83" s="591">
        <f>Neumarkt!M84</f>
        <v>50</v>
      </c>
      <c r="AH83" s="591">
        <f>Neumarkt!O84</f>
        <v>100</v>
      </c>
      <c r="AJ83" s="597">
        <f>Hahnenstraße!E84</f>
        <v>50</v>
      </c>
      <c r="AK83" s="597">
        <f>Hahnenstraße!G84</f>
        <v>50</v>
      </c>
      <c r="AM83" s="591">
        <f>Rudolfplatz!E84</f>
        <v>50</v>
      </c>
      <c r="AN83" s="591">
        <f>Rudolfplatz!G84</f>
        <v>50</v>
      </c>
      <c r="AO83" s="591">
        <f>Rudolfplatz!I84</f>
        <v>0</v>
      </c>
      <c r="AQ83" s="591">
        <f>Moltkestraße!E84</f>
        <v>50</v>
      </c>
      <c r="AR83" s="591">
        <f>Moltkestraße!G84</f>
        <v>50</v>
      </c>
      <c r="AS83" s="591">
        <f>Moltkestraße!I84</f>
        <v>50</v>
      </c>
      <c r="AT83" s="591">
        <f>Moltkestraße!K84</f>
        <v>50</v>
      </c>
      <c r="AU83" s="591">
        <f>Moltkestraße!M84</f>
        <v>50</v>
      </c>
      <c r="AW83" s="591">
        <f>'Richard-Wagner-Straße'!E84</f>
        <v>100</v>
      </c>
      <c r="AX83" s="52"/>
      <c r="AY83" s="591">
        <f>'Aachener Weiher'!E84</f>
        <v>50</v>
      </c>
      <c r="AZ83" s="591">
        <f>'Aachener Weiher'!G84</f>
        <v>50</v>
      </c>
      <c r="BA83" s="591">
        <f>'Aachener Weiher'!I84</f>
        <v>50</v>
      </c>
    </row>
    <row r="84" spans="1:53" s="12" customFormat="1" ht="18" customHeight="1" x14ac:dyDescent="0.15">
      <c r="A84" s="403"/>
      <c r="B84" s="606"/>
      <c r="C84" s="608"/>
      <c r="D84" s="539"/>
      <c r="E84" s="604"/>
      <c r="F84" s="539"/>
      <c r="G84" s="604"/>
      <c r="H84" s="539"/>
      <c r="I84" s="604"/>
      <c r="J84" s="539"/>
      <c r="K84" s="604"/>
      <c r="L84" s="539"/>
      <c r="M84" s="604"/>
      <c r="N84" s="539"/>
      <c r="O84" s="604"/>
      <c r="P84" s="539"/>
      <c r="Q84" s="604"/>
      <c r="U84" s="592"/>
      <c r="V84" s="592"/>
      <c r="W84" s="592"/>
      <c r="X84" s="592"/>
      <c r="Z84" s="592"/>
      <c r="AA84" s="592"/>
      <c r="AC84" s="592"/>
      <c r="AD84" s="592"/>
      <c r="AE84" s="592"/>
      <c r="AF84" s="592"/>
      <c r="AG84" s="592"/>
      <c r="AH84" s="592"/>
      <c r="AJ84" s="598"/>
      <c r="AK84" s="598"/>
      <c r="AM84" s="592"/>
      <c r="AN84" s="592"/>
      <c r="AO84" s="592"/>
      <c r="AQ84" s="592"/>
      <c r="AR84" s="592"/>
      <c r="AS84" s="592"/>
      <c r="AT84" s="592"/>
      <c r="AU84" s="592"/>
      <c r="AW84" s="592"/>
      <c r="AX84" s="52"/>
      <c r="AY84" s="592"/>
      <c r="AZ84" s="592"/>
      <c r="BA84" s="592"/>
    </row>
    <row r="85" spans="1:53" s="12" customFormat="1" ht="18" customHeight="1" thickBot="1" x14ac:dyDescent="0.2">
      <c r="A85" s="403"/>
      <c r="B85" s="606"/>
      <c r="C85" s="608"/>
      <c r="D85" s="539"/>
      <c r="E85" s="604"/>
      <c r="F85" s="539"/>
      <c r="G85" s="604"/>
      <c r="H85" s="539"/>
      <c r="I85" s="604"/>
      <c r="J85" s="539"/>
      <c r="K85" s="604"/>
      <c r="L85" s="539"/>
      <c r="M85" s="604"/>
      <c r="N85" s="539"/>
      <c r="O85" s="604"/>
      <c r="P85" s="539"/>
      <c r="Q85" s="604"/>
      <c r="U85" s="593"/>
      <c r="V85" s="593"/>
      <c r="W85" s="593"/>
      <c r="X85" s="593"/>
      <c r="Z85" s="593"/>
      <c r="AA85" s="593"/>
      <c r="AC85" s="593"/>
      <c r="AD85" s="593"/>
      <c r="AE85" s="593"/>
      <c r="AF85" s="593"/>
      <c r="AG85" s="593"/>
      <c r="AH85" s="593"/>
      <c r="AJ85" s="599"/>
      <c r="AK85" s="599"/>
      <c r="AM85" s="593"/>
      <c r="AN85" s="593"/>
      <c r="AO85" s="593"/>
      <c r="AQ85" s="593"/>
      <c r="AR85" s="593"/>
      <c r="AS85" s="593"/>
      <c r="AT85" s="593"/>
      <c r="AU85" s="593"/>
      <c r="AW85" s="593"/>
      <c r="AX85" s="52"/>
      <c r="AY85" s="593"/>
      <c r="AZ85" s="593"/>
      <c r="BA85" s="593"/>
    </row>
    <row r="86" spans="1:53" s="12" customFormat="1" ht="18" customHeight="1" x14ac:dyDescent="0.15">
      <c r="A86" s="403"/>
      <c r="B86" s="606" t="s">
        <v>103</v>
      </c>
      <c r="C86" s="608"/>
      <c r="D86" s="539"/>
      <c r="E86" s="604">
        <v>0.02</v>
      </c>
      <c r="F86" s="539"/>
      <c r="G86" s="604">
        <f>F$80/COUNTA($B$80:$B$88)</f>
        <v>2.4999999999999998E-2</v>
      </c>
      <c r="H86" s="539"/>
      <c r="I86" s="604">
        <f>H$80/COUNTA($B$80:$B$88)</f>
        <v>4.1666666666666664E-2</v>
      </c>
      <c r="J86" s="539"/>
      <c r="K86" s="604">
        <f>J$80/COUNTA($B$80:$B$88)</f>
        <v>3.3333333333333333E-2</v>
      </c>
      <c r="L86" s="539"/>
      <c r="M86" s="604">
        <f>L$80/COUNTA($B$80:$B$88)</f>
        <v>3.3333333333333333E-2</v>
      </c>
      <c r="N86" s="539"/>
      <c r="O86" s="604">
        <f>N$80/COUNTA($B$80:$B$88)</f>
        <v>4.1666666666666664E-2</v>
      </c>
      <c r="P86" s="539"/>
      <c r="Q86" s="604">
        <f>P$80/COUNTA($B$80:$B$88)</f>
        <v>1.6666666666666666E-2</v>
      </c>
      <c r="U86" s="591">
        <f>Heumarkt!E87</f>
        <v>100</v>
      </c>
      <c r="V86" s="591">
        <f>Heumarkt!G87</f>
        <v>100</v>
      </c>
      <c r="W86" s="591">
        <f>Heumarkt!I87</f>
        <v>100</v>
      </c>
      <c r="X86" s="591">
        <f>Heumarkt!K87</f>
        <v>100</v>
      </c>
      <c r="Z86" s="591">
        <f>Cäcilienstraße!E87</f>
        <v>100</v>
      </c>
      <c r="AA86" s="591">
        <f>Cäcilienstraße!G87</f>
        <v>100</v>
      </c>
      <c r="AC86" s="591">
        <f>Neumarkt!E87</f>
        <v>100</v>
      </c>
      <c r="AD86" s="591">
        <f>Neumarkt!G87</f>
        <v>100</v>
      </c>
      <c r="AE86" s="591">
        <f>Neumarkt!I87</f>
        <v>100</v>
      </c>
      <c r="AF86" s="591">
        <f>Neumarkt!K87</f>
        <v>100</v>
      </c>
      <c r="AG86" s="591">
        <f>Neumarkt!M87</f>
        <v>100</v>
      </c>
      <c r="AH86" s="591">
        <f>Neumarkt!O87</f>
        <v>100</v>
      </c>
      <c r="AJ86" s="597">
        <f>Hahnenstraße!E87</f>
        <v>50</v>
      </c>
      <c r="AK86" s="597">
        <f>Hahnenstraße!G87</f>
        <v>100</v>
      </c>
      <c r="AM86" s="591">
        <f>Rudolfplatz!E87</f>
        <v>50</v>
      </c>
      <c r="AN86" s="591">
        <f>Rudolfplatz!G87</f>
        <v>50</v>
      </c>
      <c r="AO86" s="591">
        <f>Rudolfplatz!I87</f>
        <v>50</v>
      </c>
      <c r="AQ86" s="591">
        <f>Moltkestraße!E87</f>
        <v>50</v>
      </c>
      <c r="AR86" s="591">
        <f>Moltkestraße!G87</f>
        <v>50</v>
      </c>
      <c r="AS86" s="591">
        <f>Moltkestraße!I87</f>
        <v>50</v>
      </c>
      <c r="AT86" s="591">
        <f>Moltkestraße!K87</f>
        <v>50</v>
      </c>
      <c r="AU86" s="591">
        <f>Moltkestraße!M87</f>
        <v>50</v>
      </c>
      <c r="AW86" s="591">
        <f>'Richard-Wagner-Straße'!E87</f>
        <v>50</v>
      </c>
      <c r="AX86" s="52"/>
      <c r="AY86" s="591">
        <f>'Aachener Weiher'!E87</f>
        <v>100</v>
      </c>
      <c r="AZ86" s="591">
        <f>'Aachener Weiher'!G87</f>
        <v>100</v>
      </c>
      <c r="BA86" s="591">
        <f>'Aachener Weiher'!I87</f>
        <v>100</v>
      </c>
    </row>
    <row r="87" spans="1:53" s="12" customFormat="1" ht="18" customHeight="1" x14ac:dyDescent="0.15">
      <c r="A87" s="403"/>
      <c r="B87" s="606"/>
      <c r="C87" s="608"/>
      <c r="D87" s="539"/>
      <c r="E87" s="604"/>
      <c r="F87" s="539"/>
      <c r="G87" s="604"/>
      <c r="H87" s="539"/>
      <c r="I87" s="604"/>
      <c r="J87" s="539"/>
      <c r="K87" s="604"/>
      <c r="L87" s="539"/>
      <c r="M87" s="604"/>
      <c r="N87" s="539"/>
      <c r="O87" s="604"/>
      <c r="P87" s="539"/>
      <c r="Q87" s="604"/>
      <c r="U87" s="592"/>
      <c r="V87" s="592"/>
      <c r="W87" s="592"/>
      <c r="X87" s="592"/>
      <c r="Z87" s="592"/>
      <c r="AA87" s="592"/>
      <c r="AC87" s="592"/>
      <c r="AD87" s="592"/>
      <c r="AE87" s="592"/>
      <c r="AF87" s="592"/>
      <c r="AG87" s="592"/>
      <c r="AH87" s="592"/>
      <c r="AJ87" s="598"/>
      <c r="AK87" s="598"/>
      <c r="AM87" s="592"/>
      <c r="AN87" s="592"/>
      <c r="AO87" s="592"/>
      <c r="AQ87" s="592"/>
      <c r="AR87" s="592"/>
      <c r="AS87" s="592"/>
      <c r="AT87" s="592"/>
      <c r="AU87" s="592"/>
      <c r="AW87" s="592"/>
      <c r="AX87" s="52"/>
      <c r="AY87" s="592"/>
      <c r="AZ87" s="592"/>
      <c r="BA87" s="592"/>
    </row>
    <row r="88" spans="1:53" s="12" customFormat="1" ht="18" customHeight="1" thickBot="1" x14ac:dyDescent="0.2">
      <c r="A88" s="403"/>
      <c r="B88" s="606"/>
      <c r="C88" s="608"/>
      <c r="D88" s="539"/>
      <c r="E88" s="604"/>
      <c r="F88" s="539"/>
      <c r="G88" s="604"/>
      <c r="H88" s="539"/>
      <c r="I88" s="604"/>
      <c r="J88" s="539"/>
      <c r="K88" s="604"/>
      <c r="L88" s="539"/>
      <c r="M88" s="604"/>
      <c r="N88" s="539"/>
      <c r="O88" s="604"/>
      <c r="P88" s="539"/>
      <c r="Q88" s="604"/>
      <c r="U88" s="593"/>
      <c r="V88" s="593"/>
      <c r="W88" s="593"/>
      <c r="X88" s="593"/>
      <c r="Z88" s="593"/>
      <c r="AA88" s="593"/>
      <c r="AC88" s="593"/>
      <c r="AD88" s="593"/>
      <c r="AE88" s="593"/>
      <c r="AF88" s="593"/>
      <c r="AG88" s="593"/>
      <c r="AH88" s="593"/>
      <c r="AJ88" s="599"/>
      <c r="AK88" s="599"/>
      <c r="AM88" s="593"/>
      <c r="AN88" s="593"/>
      <c r="AO88" s="593"/>
      <c r="AQ88" s="593"/>
      <c r="AR88" s="593"/>
      <c r="AS88" s="593"/>
      <c r="AT88" s="593"/>
      <c r="AU88" s="593"/>
      <c r="AW88" s="593"/>
      <c r="AX88" s="52"/>
      <c r="AY88" s="593"/>
      <c r="AZ88" s="593"/>
      <c r="BA88" s="593"/>
    </row>
    <row r="89" spans="1:53" s="12" customFormat="1" ht="18" customHeight="1" x14ac:dyDescent="0.15">
      <c r="A89" s="403" t="s">
        <v>105</v>
      </c>
      <c r="B89" s="545" t="s">
        <v>175</v>
      </c>
      <c r="C89" s="528"/>
      <c r="D89" s="528">
        <v>0.1</v>
      </c>
      <c r="E89" s="604">
        <f>$D$89/COUNTA($B$89:$B$100)</f>
        <v>2.5000000000000001E-2</v>
      </c>
      <c r="F89" s="539">
        <v>0.1</v>
      </c>
      <c r="G89" s="604">
        <f>F$89/COUNTA($B$89:$B$100)</f>
        <v>2.5000000000000001E-2</v>
      </c>
      <c r="H89" s="539">
        <v>0.1</v>
      </c>
      <c r="I89" s="604">
        <f>H$89/COUNTA($B$89:$B$100)</f>
        <v>2.5000000000000001E-2</v>
      </c>
      <c r="J89" s="539">
        <v>0.1</v>
      </c>
      <c r="K89" s="604">
        <f>J$89/COUNTA($B$89:$B$100)</f>
        <v>2.5000000000000001E-2</v>
      </c>
      <c r="L89" s="539">
        <v>0.1</v>
      </c>
      <c r="M89" s="604">
        <f>L$89/COUNTA($B$89:$B$100)</f>
        <v>2.5000000000000001E-2</v>
      </c>
      <c r="N89" s="539">
        <v>0.125</v>
      </c>
      <c r="O89" s="604">
        <f>N$89/COUNTA($B$89:$B$100)</f>
        <v>3.125E-2</v>
      </c>
      <c r="P89" s="539">
        <v>2.5000000000000001E-2</v>
      </c>
      <c r="Q89" s="604">
        <f>P$89/COUNTA($B$89:$B$100)</f>
        <v>6.2500000000000003E-3</v>
      </c>
      <c r="U89" s="591">
        <f>Heumarkt!E90</f>
        <v>100</v>
      </c>
      <c r="V89" s="591">
        <f>Heumarkt!G90</f>
        <v>100</v>
      </c>
      <c r="W89" s="591">
        <f>Heumarkt!I90</f>
        <v>50</v>
      </c>
      <c r="X89" s="591">
        <f>Heumarkt!K90</f>
        <v>0</v>
      </c>
      <c r="Z89" s="591">
        <f>Cäcilienstraße!E90</f>
        <v>0</v>
      </c>
      <c r="AA89" s="591">
        <f>Cäcilienstraße!G90</f>
        <v>50</v>
      </c>
      <c r="AC89" s="591">
        <f>Neumarkt!E90</f>
        <v>50</v>
      </c>
      <c r="AD89" s="591">
        <f>Neumarkt!G90</f>
        <v>50</v>
      </c>
      <c r="AE89" s="591">
        <f>Neumarkt!I90</f>
        <v>100</v>
      </c>
      <c r="AF89" s="591">
        <f>Neumarkt!K90</f>
        <v>50</v>
      </c>
      <c r="AG89" s="591">
        <f>Neumarkt!M90</f>
        <v>50</v>
      </c>
      <c r="AH89" s="591">
        <f>Neumarkt!O90</f>
        <v>50</v>
      </c>
      <c r="AJ89" s="597">
        <f>Hahnenstraße!E90</f>
        <v>0</v>
      </c>
      <c r="AK89" s="597">
        <f>Hahnenstraße!G90</f>
        <v>100</v>
      </c>
      <c r="AM89" s="591">
        <f>Rudolfplatz!E90</f>
        <v>50</v>
      </c>
      <c r="AN89" s="591">
        <f>Rudolfplatz!G90</f>
        <v>50</v>
      </c>
      <c r="AO89" s="591">
        <f>Rudolfplatz!I90</f>
        <v>0</v>
      </c>
      <c r="AQ89" s="591">
        <f>Moltkestraße!E90</f>
        <v>50</v>
      </c>
      <c r="AR89" s="591">
        <f>Moltkestraße!G90</f>
        <v>50</v>
      </c>
      <c r="AS89" s="591">
        <f>Moltkestraße!I90</f>
        <v>50</v>
      </c>
      <c r="AT89" s="591">
        <f>Moltkestraße!K90</f>
        <v>50</v>
      </c>
      <c r="AU89" s="591">
        <f>Moltkestraße!M90</f>
        <v>50</v>
      </c>
      <c r="AW89" s="591">
        <f>'Richard-Wagner-Straße'!E90</f>
        <v>50</v>
      </c>
      <c r="AX89" s="52"/>
      <c r="AY89" s="591">
        <f>'Aachener Weiher'!E90</f>
        <v>50</v>
      </c>
      <c r="AZ89" s="591">
        <f>'Aachener Weiher'!G90</f>
        <v>50</v>
      </c>
      <c r="BA89" s="591">
        <f>'Aachener Weiher'!I90</f>
        <v>100</v>
      </c>
    </row>
    <row r="90" spans="1:53" s="12" customFormat="1" ht="18" customHeight="1" x14ac:dyDescent="0.15">
      <c r="A90" s="403"/>
      <c r="B90" s="545"/>
      <c r="C90" s="528"/>
      <c r="D90" s="528"/>
      <c r="E90" s="604"/>
      <c r="F90" s="539"/>
      <c r="G90" s="604"/>
      <c r="H90" s="539"/>
      <c r="I90" s="604"/>
      <c r="J90" s="539"/>
      <c r="K90" s="604"/>
      <c r="L90" s="539"/>
      <c r="M90" s="604"/>
      <c r="N90" s="539"/>
      <c r="O90" s="604"/>
      <c r="P90" s="539"/>
      <c r="Q90" s="604"/>
      <c r="U90" s="592"/>
      <c r="V90" s="592"/>
      <c r="W90" s="592"/>
      <c r="X90" s="592"/>
      <c r="Z90" s="592"/>
      <c r="AA90" s="592"/>
      <c r="AC90" s="592"/>
      <c r="AD90" s="592"/>
      <c r="AE90" s="592"/>
      <c r="AF90" s="592"/>
      <c r="AG90" s="592"/>
      <c r="AH90" s="592"/>
      <c r="AJ90" s="598"/>
      <c r="AK90" s="598"/>
      <c r="AM90" s="592"/>
      <c r="AN90" s="592"/>
      <c r="AO90" s="592"/>
      <c r="AQ90" s="592"/>
      <c r="AR90" s="592"/>
      <c r="AS90" s="592"/>
      <c r="AT90" s="592"/>
      <c r="AU90" s="592"/>
      <c r="AW90" s="592"/>
      <c r="AX90" s="52"/>
      <c r="AY90" s="592"/>
      <c r="AZ90" s="592"/>
      <c r="BA90" s="592"/>
    </row>
    <row r="91" spans="1:53" s="12" customFormat="1" ht="18" customHeight="1" thickBot="1" x14ac:dyDescent="0.2">
      <c r="A91" s="403"/>
      <c r="B91" s="545"/>
      <c r="C91" s="528"/>
      <c r="D91" s="528"/>
      <c r="E91" s="604"/>
      <c r="F91" s="539"/>
      <c r="G91" s="604"/>
      <c r="H91" s="539"/>
      <c r="I91" s="604"/>
      <c r="J91" s="539"/>
      <c r="K91" s="604"/>
      <c r="L91" s="539"/>
      <c r="M91" s="604"/>
      <c r="N91" s="539"/>
      <c r="O91" s="604"/>
      <c r="P91" s="539"/>
      <c r="Q91" s="604"/>
      <c r="U91" s="593"/>
      <c r="V91" s="593"/>
      <c r="W91" s="593"/>
      <c r="X91" s="593"/>
      <c r="Z91" s="593"/>
      <c r="AA91" s="593"/>
      <c r="AC91" s="593"/>
      <c r="AD91" s="593"/>
      <c r="AE91" s="593"/>
      <c r="AF91" s="593"/>
      <c r="AG91" s="593"/>
      <c r="AH91" s="593"/>
      <c r="AJ91" s="599"/>
      <c r="AK91" s="599"/>
      <c r="AM91" s="593"/>
      <c r="AN91" s="593"/>
      <c r="AO91" s="593"/>
      <c r="AQ91" s="593"/>
      <c r="AR91" s="593"/>
      <c r="AS91" s="593"/>
      <c r="AT91" s="593"/>
      <c r="AU91" s="593"/>
      <c r="AW91" s="593"/>
      <c r="AX91" s="52"/>
      <c r="AY91" s="593"/>
      <c r="AZ91" s="593"/>
      <c r="BA91" s="593"/>
    </row>
    <row r="92" spans="1:53" s="12" customFormat="1" ht="18" customHeight="1" x14ac:dyDescent="0.15">
      <c r="A92" s="403"/>
      <c r="B92" s="606" t="s">
        <v>110</v>
      </c>
      <c r="C92" s="528"/>
      <c r="D92" s="528"/>
      <c r="E92" s="604">
        <f>$D$89/COUNTA($B$89:$B$100)</f>
        <v>2.5000000000000001E-2</v>
      </c>
      <c r="F92" s="539"/>
      <c r="G92" s="604">
        <f>F$89/COUNTA($B$89:$B$100)</f>
        <v>2.5000000000000001E-2</v>
      </c>
      <c r="H92" s="539"/>
      <c r="I92" s="604">
        <f>H$89/COUNTA($B$89:$B$100)</f>
        <v>2.5000000000000001E-2</v>
      </c>
      <c r="J92" s="539"/>
      <c r="K92" s="604">
        <f>J$89/COUNTA($B$89:$B$100)</f>
        <v>2.5000000000000001E-2</v>
      </c>
      <c r="L92" s="539"/>
      <c r="M92" s="604">
        <f>L$89/COUNTA($B$89:$B$100)</f>
        <v>2.5000000000000001E-2</v>
      </c>
      <c r="N92" s="539"/>
      <c r="O92" s="604">
        <f>N$89/COUNTA($B$89:$B$100)</f>
        <v>3.125E-2</v>
      </c>
      <c r="P92" s="539"/>
      <c r="Q92" s="604">
        <f>P$89/COUNTA($B$89:$B$100)</f>
        <v>6.2500000000000003E-3</v>
      </c>
      <c r="U92" s="591">
        <f>Heumarkt!E93</f>
        <v>50</v>
      </c>
      <c r="V92" s="591">
        <f>Heumarkt!G93</f>
        <v>50</v>
      </c>
      <c r="W92" s="591">
        <f>Heumarkt!I93</f>
        <v>50</v>
      </c>
      <c r="X92" s="591">
        <f>Heumarkt!K93</f>
        <v>50</v>
      </c>
      <c r="Z92" s="591">
        <f>Cäcilienstraße!E93</f>
        <v>0</v>
      </c>
      <c r="AA92" s="591">
        <f>Cäcilienstraße!G93</f>
        <v>100</v>
      </c>
      <c r="AC92" s="591">
        <f>Neumarkt!E93</f>
        <v>50</v>
      </c>
      <c r="AD92" s="591">
        <f>Neumarkt!G93</f>
        <v>50</v>
      </c>
      <c r="AE92" s="591">
        <f>Neumarkt!I93</f>
        <v>100</v>
      </c>
      <c r="AF92" s="591">
        <f>Neumarkt!K93</f>
        <v>100</v>
      </c>
      <c r="AG92" s="591">
        <f>Neumarkt!M93</f>
        <v>50</v>
      </c>
      <c r="AH92" s="591">
        <f>Neumarkt!O93</f>
        <v>100</v>
      </c>
      <c r="AJ92" s="597">
        <f>Hahnenstraße!E93</f>
        <v>0</v>
      </c>
      <c r="AK92" s="597">
        <f>Hahnenstraße!G93</f>
        <v>50</v>
      </c>
      <c r="AM92" s="591">
        <f>Rudolfplatz!E93</f>
        <v>50</v>
      </c>
      <c r="AN92" s="591">
        <f>Rudolfplatz!G93</f>
        <v>100</v>
      </c>
      <c r="AO92" s="591">
        <f>Rudolfplatz!I93</f>
        <v>0</v>
      </c>
      <c r="AQ92" s="591">
        <f>Moltkestraße!E93</f>
        <v>50</v>
      </c>
      <c r="AR92" s="591">
        <f>Moltkestraße!G93</f>
        <v>50</v>
      </c>
      <c r="AS92" s="591">
        <f>Moltkestraße!I93</f>
        <v>50</v>
      </c>
      <c r="AT92" s="591">
        <f>Moltkestraße!K93</f>
        <v>50</v>
      </c>
      <c r="AU92" s="591">
        <f>Moltkestraße!M93</f>
        <v>50</v>
      </c>
      <c r="AW92" s="591">
        <f>'Richard-Wagner-Straße'!E93</f>
        <v>100</v>
      </c>
      <c r="AX92" s="52"/>
      <c r="AY92" s="591">
        <f>'Aachener Weiher'!E93</f>
        <v>50</v>
      </c>
      <c r="AZ92" s="591">
        <f>'Aachener Weiher'!G93</f>
        <v>50</v>
      </c>
      <c r="BA92" s="591">
        <f>'Aachener Weiher'!I93</f>
        <v>100</v>
      </c>
    </row>
    <row r="93" spans="1:53" s="12" customFormat="1" ht="18" customHeight="1" x14ac:dyDescent="0.15">
      <c r="A93" s="403"/>
      <c r="B93" s="606"/>
      <c r="C93" s="528"/>
      <c r="D93" s="528"/>
      <c r="E93" s="604"/>
      <c r="F93" s="539"/>
      <c r="G93" s="604"/>
      <c r="H93" s="539"/>
      <c r="I93" s="604"/>
      <c r="J93" s="539"/>
      <c r="K93" s="604"/>
      <c r="L93" s="539"/>
      <c r="M93" s="604"/>
      <c r="N93" s="539"/>
      <c r="O93" s="604"/>
      <c r="P93" s="539"/>
      <c r="Q93" s="604"/>
      <c r="U93" s="592"/>
      <c r="V93" s="592"/>
      <c r="W93" s="592"/>
      <c r="X93" s="592"/>
      <c r="Z93" s="592"/>
      <c r="AA93" s="592"/>
      <c r="AC93" s="592"/>
      <c r="AD93" s="592"/>
      <c r="AE93" s="592"/>
      <c r="AF93" s="592"/>
      <c r="AG93" s="592"/>
      <c r="AH93" s="592"/>
      <c r="AJ93" s="598"/>
      <c r="AK93" s="598"/>
      <c r="AM93" s="592"/>
      <c r="AN93" s="592"/>
      <c r="AO93" s="592"/>
      <c r="AQ93" s="592"/>
      <c r="AR93" s="592"/>
      <c r="AS93" s="592"/>
      <c r="AT93" s="592"/>
      <c r="AU93" s="592"/>
      <c r="AW93" s="592"/>
      <c r="AX93" s="52"/>
      <c r="AY93" s="592"/>
      <c r="AZ93" s="592"/>
      <c r="BA93" s="592"/>
    </row>
    <row r="94" spans="1:53" s="12" customFormat="1" ht="18" customHeight="1" thickBot="1" x14ac:dyDescent="0.2">
      <c r="A94" s="403"/>
      <c r="B94" s="606"/>
      <c r="C94" s="528"/>
      <c r="D94" s="528"/>
      <c r="E94" s="604"/>
      <c r="F94" s="539"/>
      <c r="G94" s="604"/>
      <c r="H94" s="539"/>
      <c r="I94" s="604"/>
      <c r="J94" s="539"/>
      <c r="K94" s="604"/>
      <c r="L94" s="539"/>
      <c r="M94" s="604"/>
      <c r="N94" s="539"/>
      <c r="O94" s="604"/>
      <c r="P94" s="539"/>
      <c r="Q94" s="604"/>
      <c r="U94" s="593"/>
      <c r="V94" s="593"/>
      <c r="W94" s="593"/>
      <c r="X94" s="593"/>
      <c r="Z94" s="593"/>
      <c r="AA94" s="593"/>
      <c r="AC94" s="593"/>
      <c r="AD94" s="593"/>
      <c r="AE94" s="593"/>
      <c r="AF94" s="593"/>
      <c r="AG94" s="593"/>
      <c r="AH94" s="593"/>
      <c r="AJ94" s="599"/>
      <c r="AK94" s="599"/>
      <c r="AM94" s="593"/>
      <c r="AN94" s="593"/>
      <c r="AO94" s="593"/>
      <c r="AQ94" s="593"/>
      <c r="AR94" s="593"/>
      <c r="AS94" s="593"/>
      <c r="AT94" s="593"/>
      <c r="AU94" s="593"/>
      <c r="AW94" s="593"/>
      <c r="AX94" s="52"/>
      <c r="AY94" s="593"/>
      <c r="AZ94" s="593"/>
      <c r="BA94" s="593"/>
    </row>
    <row r="95" spans="1:53" s="12" customFormat="1" ht="18" customHeight="1" x14ac:dyDescent="0.15">
      <c r="A95" s="403"/>
      <c r="B95" s="606" t="s">
        <v>112</v>
      </c>
      <c r="C95" s="528"/>
      <c r="D95" s="528"/>
      <c r="E95" s="604">
        <f>$D$89/COUNTA($B$89:$B$100)</f>
        <v>2.5000000000000001E-2</v>
      </c>
      <c r="F95" s="539"/>
      <c r="G95" s="604">
        <f>F$89/COUNTA($B$89:$B$100)</f>
        <v>2.5000000000000001E-2</v>
      </c>
      <c r="H95" s="539"/>
      <c r="I95" s="604">
        <f>H$89/COUNTA($B$89:$B$100)</f>
        <v>2.5000000000000001E-2</v>
      </c>
      <c r="J95" s="539"/>
      <c r="K95" s="604">
        <f>J$89/COUNTA($B$89:$B$100)</f>
        <v>2.5000000000000001E-2</v>
      </c>
      <c r="L95" s="539"/>
      <c r="M95" s="604">
        <f>L$89/COUNTA($B$89:$B$100)</f>
        <v>2.5000000000000001E-2</v>
      </c>
      <c r="N95" s="539"/>
      <c r="O95" s="604">
        <f>N$89/COUNTA($B$89:$B$100)</f>
        <v>3.125E-2</v>
      </c>
      <c r="P95" s="539"/>
      <c r="Q95" s="604">
        <f>P$89/COUNTA($B$89:$B$100)</f>
        <v>6.2500000000000003E-3</v>
      </c>
      <c r="U95" s="591">
        <f>Heumarkt!E96</f>
        <v>50</v>
      </c>
      <c r="V95" s="591">
        <f>Heumarkt!G96</f>
        <v>50</v>
      </c>
      <c r="W95" s="591">
        <f>Heumarkt!I96</f>
        <v>50</v>
      </c>
      <c r="X95" s="591">
        <f>Heumarkt!K96</f>
        <v>50</v>
      </c>
      <c r="Z95" s="591">
        <f>Cäcilienstraße!E96</f>
        <v>0</v>
      </c>
      <c r="AA95" s="591">
        <f>Cäcilienstraße!G96</f>
        <v>100</v>
      </c>
      <c r="AC95" s="591">
        <f>Neumarkt!E96</f>
        <v>100</v>
      </c>
      <c r="AD95" s="591">
        <f>Neumarkt!G96</f>
        <v>100</v>
      </c>
      <c r="AE95" s="591">
        <f>Neumarkt!I96</f>
        <v>100</v>
      </c>
      <c r="AF95" s="591">
        <f>Neumarkt!K96</f>
        <v>100</v>
      </c>
      <c r="AG95" s="591">
        <f>Neumarkt!M96</f>
        <v>100</v>
      </c>
      <c r="AH95" s="591">
        <f>Neumarkt!O96</f>
        <v>100</v>
      </c>
      <c r="AJ95" s="597">
        <f>Hahnenstraße!E96</f>
        <v>50</v>
      </c>
      <c r="AK95" s="597">
        <f>Hahnenstraße!G96</f>
        <v>100</v>
      </c>
      <c r="AM95" s="591">
        <f>Rudolfplatz!E96</f>
        <v>100</v>
      </c>
      <c r="AN95" s="591">
        <f>Rudolfplatz!G96</f>
        <v>100</v>
      </c>
      <c r="AO95" s="591">
        <f>Rudolfplatz!I96</f>
        <v>100</v>
      </c>
      <c r="AQ95" s="591">
        <f>Moltkestraße!E96</f>
        <v>50</v>
      </c>
      <c r="AR95" s="591">
        <f>Moltkestraße!G96</f>
        <v>100</v>
      </c>
      <c r="AS95" s="591">
        <f>Moltkestraße!I96</f>
        <v>50</v>
      </c>
      <c r="AT95" s="591">
        <f>Moltkestraße!K96</f>
        <v>100</v>
      </c>
      <c r="AU95" s="591">
        <f>Moltkestraße!M96</f>
        <v>100</v>
      </c>
      <c r="AW95" s="591">
        <f>'Richard-Wagner-Straße'!E96</f>
        <v>50</v>
      </c>
      <c r="AX95" s="52"/>
      <c r="AY95" s="591">
        <f>'Aachener Weiher'!E96</f>
        <v>100</v>
      </c>
      <c r="AZ95" s="591">
        <f>'Aachener Weiher'!G96</f>
        <v>50</v>
      </c>
      <c r="BA95" s="591">
        <f>'Aachener Weiher'!I96</f>
        <v>100</v>
      </c>
    </row>
    <row r="96" spans="1:53" s="12" customFormat="1" ht="18" customHeight="1" x14ac:dyDescent="0.15">
      <c r="A96" s="403"/>
      <c r="B96" s="606"/>
      <c r="C96" s="528"/>
      <c r="D96" s="528"/>
      <c r="E96" s="604"/>
      <c r="F96" s="539"/>
      <c r="G96" s="604"/>
      <c r="H96" s="539"/>
      <c r="I96" s="604"/>
      <c r="J96" s="539"/>
      <c r="K96" s="604"/>
      <c r="L96" s="539"/>
      <c r="M96" s="604"/>
      <c r="N96" s="539"/>
      <c r="O96" s="604"/>
      <c r="P96" s="539"/>
      <c r="Q96" s="604"/>
      <c r="U96" s="592"/>
      <c r="V96" s="592"/>
      <c r="W96" s="592"/>
      <c r="X96" s="592"/>
      <c r="Z96" s="592"/>
      <c r="AA96" s="592"/>
      <c r="AC96" s="592"/>
      <c r="AD96" s="592"/>
      <c r="AE96" s="592"/>
      <c r="AF96" s="592"/>
      <c r="AG96" s="592"/>
      <c r="AH96" s="592"/>
      <c r="AJ96" s="598"/>
      <c r="AK96" s="598"/>
      <c r="AM96" s="592"/>
      <c r="AN96" s="592"/>
      <c r="AO96" s="592"/>
      <c r="AQ96" s="592"/>
      <c r="AR96" s="592"/>
      <c r="AS96" s="592"/>
      <c r="AT96" s="592"/>
      <c r="AU96" s="592"/>
      <c r="AW96" s="592"/>
      <c r="AX96" s="52"/>
      <c r="AY96" s="592"/>
      <c r="AZ96" s="592"/>
      <c r="BA96" s="592"/>
    </row>
    <row r="97" spans="1:53" s="12" customFormat="1" ht="18" customHeight="1" thickBot="1" x14ac:dyDescent="0.2">
      <c r="A97" s="403"/>
      <c r="B97" s="606"/>
      <c r="C97" s="528"/>
      <c r="D97" s="528"/>
      <c r="E97" s="604"/>
      <c r="F97" s="539"/>
      <c r="G97" s="604"/>
      <c r="H97" s="539"/>
      <c r="I97" s="604"/>
      <c r="J97" s="539"/>
      <c r="K97" s="604"/>
      <c r="L97" s="539"/>
      <c r="M97" s="604"/>
      <c r="N97" s="539"/>
      <c r="O97" s="604"/>
      <c r="P97" s="539"/>
      <c r="Q97" s="604"/>
      <c r="U97" s="593"/>
      <c r="V97" s="593"/>
      <c r="W97" s="593"/>
      <c r="X97" s="593"/>
      <c r="Z97" s="593"/>
      <c r="AA97" s="593"/>
      <c r="AC97" s="593"/>
      <c r="AD97" s="593"/>
      <c r="AE97" s="593"/>
      <c r="AF97" s="593"/>
      <c r="AG97" s="593"/>
      <c r="AH97" s="593"/>
      <c r="AJ97" s="599"/>
      <c r="AK97" s="599"/>
      <c r="AM97" s="593"/>
      <c r="AN97" s="593"/>
      <c r="AO97" s="593"/>
      <c r="AQ97" s="593"/>
      <c r="AR97" s="593"/>
      <c r="AS97" s="593"/>
      <c r="AT97" s="593"/>
      <c r="AU97" s="593"/>
      <c r="AW97" s="593"/>
      <c r="AX97" s="52"/>
      <c r="AY97" s="593"/>
      <c r="AZ97" s="593"/>
      <c r="BA97" s="593"/>
    </row>
    <row r="98" spans="1:53" s="12" customFormat="1" ht="18" customHeight="1" x14ac:dyDescent="0.15">
      <c r="A98" s="403"/>
      <c r="B98" s="606" t="s">
        <v>114</v>
      </c>
      <c r="C98" s="528"/>
      <c r="D98" s="528"/>
      <c r="E98" s="604">
        <f>$D$89/COUNTA($B$89:$B$100)</f>
        <v>2.5000000000000001E-2</v>
      </c>
      <c r="F98" s="539"/>
      <c r="G98" s="604">
        <f>F$89/COUNTA($B$89:$B$100)</f>
        <v>2.5000000000000001E-2</v>
      </c>
      <c r="H98" s="539"/>
      <c r="I98" s="604">
        <f>H$89/COUNTA($B$89:$B$100)</f>
        <v>2.5000000000000001E-2</v>
      </c>
      <c r="J98" s="539"/>
      <c r="K98" s="604">
        <f>J$89/COUNTA($B$89:$B$100)</f>
        <v>2.5000000000000001E-2</v>
      </c>
      <c r="L98" s="539"/>
      <c r="M98" s="604">
        <f>L$89/COUNTA($B$89:$B$100)</f>
        <v>2.5000000000000001E-2</v>
      </c>
      <c r="N98" s="539"/>
      <c r="O98" s="604">
        <f>N$89/COUNTA($B$89:$B$100)</f>
        <v>3.125E-2</v>
      </c>
      <c r="P98" s="539"/>
      <c r="Q98" s="604">
        <f>P$89/COUNTA($B$89:$B$100)</f>
        <v>6.2500000000000003E-3</v>
      </c>
      <c r="U98" s="591">
        <f>Heumarkt!E99</f>
        <v>50</v>
      </c>
      <c r="V98" s="591">
        <f>Heumarkt!G99</f>
        <v>0</v>
      </c>
      <c r="W98" s="591">
        <f>Heumarkt!I99</f>
        <v>50</v>
      </c>
      <c r="X98" s="591">
        <f>Heumarkt!K99</f>
        <v>50</v>
      </c>
      <c r="Z98" s="591">
        <f>Cäcilienstraße!E99</f>
        <v>0</v>
      </c>
      <c r="AA98" s="591">
        <f>Cäcilienstraße!G99</f>
        <v>100</v>
      </c>
      <c r="AC98" s="591">
        <f>Neumarkt!E99</f>
        <v>50</v>
      </c>
      <c r="AD98" s="591">
        <f>Neumarkt!G99</f>
        <v>50</v>
      </c>
      <c r="AE98" s="591">
        <f>Neumarkt!I99</f>
        <v>50</v>
      </c>
      <c r="AF98" s="591">
        <f>Neumarkt!K99</f>
        <v>100</v>
      </c>
      <c r="AG98" s="591">
        <f>Neumarkt!M99</f>
        <v>50</v>
      </c>
      <c r="AH98" s="591">
        <f>Neumarkt!O99</f>
        <v>50</v>
      </c>
      <c r="AJ98" s="597">
        <f>Hahnenstraße!E99</f>
        <v>50</v>
      </c>
      <c r="AK98" s="597">
        <f>Hahnenstraße!G99</f>
        <v>100</v>
      </c>
      <c r="AM98" s="591">
        <f>Rudolfplatz!E99</f>
        <v>100</v>
      </c>
      <c r="AN98" s="591">
        <f>Rudolfplatz!G99</f>
        <v>100</v>
      </c>
      <c r="AO98" s="591">
        <f>Rudolfplatz!I99</f>
        <v>100</v>
      </c>
      <c r="AQ98" s="591">
        <f>Moltkestraße!E99</f>
        <v>100</v>
      </c>
      <c r="AR98" s="591">
        <f>Moltkestraße!G99</f>
        <v>100</v>
      </c>
      <c r="AS98" s="591">
        <f>Moltkestraße!I99</f>
        <v>100</v>
      </c>
      <c r="AT98" s="591">
        <f>Moltkestraße!K99</f>
        <v>100</v>
      </c>
      <c r="AU98" s="591">
        <f>Moltkestraße!M99</f>
        <v>100</v>
      </c>
      <c r="AW98" s="591">
        <f>'Richard-Wagner-Straße'!E99</f>
        <v>0</v>
      </c>
      <c r="AX98" s="52"/>
      <c r="AY98" s="591">
        <f>'Aachener Weiher'!E99</f>
        <v>50</v>
      </c>
      <c r="AZ98" s="591">
        <f>'Aachener Weiher'!G99</f>
        <v>100</v>
      </c>
      <c r="BA98" s="591">
        <f>'Aachener Weiher'!I99</f>
        <v>100</v>
      </c>
    </row>
    <row r="99" spans="1:53" s="12" customFormat="1" ht="18" customHeight="1" x14ac:dyDescent="0.15">
      <c r="A99" s="403"/>
      <c r="B99" s="606"/>
      <c r="C99" s="528"/>
      <c r="D99" s="528"/>
      <c r="E99" s="604"/>
      <c r="F99" s="539"/>
      <c r="G99" s="604"/>
      <c r="H99" s="539"/>
      <c r="I99" s="604"/>
      <c r="J99" s="539"/>
      <c r="K99" s="604"/>
      <c r="L99" s="539"/>
      <c r="M99" s="604"/>
      <c r="N99" s="539"/>
      <c r="O99" s="604"/>
      <c r="P99" s="539"/>
      <c r="Q99" s="604"/>
      <c r="U99" s="592"/>
      <c r="V99" s="592"/>
      <c r="W99" s="592"/>
      <c r="X99" s="592"/>
      <c r="Z99" s="592"/>
      <c r="AA99" s="592"/>
      <c r="AC99" s="592"/>
      <c r="AD99" s="592"/>
      <c r="AE99" s="592"/>
      <c r="AF99" s="592"/>
      <c r="AG99" s="592"/>
      <c r="AH99" s="592"/>
      <c r="AJ99" s="598"/>
      <c r="AK99" s="598"/>
      <c r="AM99" s="592"/>
      <c r="AN99" s="592"/>
      <c r="AO99" s="592"/>
      <c r="AQ99" s="592"/>
      <c r="AR99" s="592"/>
      <c r="AS99" s="592"/>
      <c r="AT99" s="592"/>
      <c r="AU99" s="592"/>
      <c r="AW99" s="592"/>
      <c r="AX99" s="52"/>
      <c r="AY99" s="592"/>
      <c r="AZ99" s="592"/>
      <c r="BA99" s="592"/>
    </row>
    <row r="100" spans="1:53" s="12" customFormat="1" ht="18" customHeight="1" thickBot="1" x14ac:dyDescent="0.2">
      <c r="A100" s="403"/>
      <c r="B100" s="606"/>
      <c r="C100" s="528"/>
      <c r="D100" s="528"/>
      <c r="E100" s="604"/>
      <c r="F100" s="539"/>
      <c r="G100" s="604"/>
      <c r="H100" s="539"/>
      <c r="I100" s="604"/>
      <c r="J100" s="539"/>
      <c r="K100" s="604"/>
      <c r="L100" s="539"/>
      <c r="M100" s="604"/>
      <c r="N100" s="539"/>
      <c r="O100" s="604"/>
      <c r="P100" s="539"/>
      <c r="Q100" s="604"/>
      <c r="U100" s="593"/>
      <c r="V100" s="593"/>
      <c r="W100" s="593"/>
      <c r="X100" s="593"/>
      <c r="Z100" s="593"/>
      <c r="AA100" s="593"/>
      <c r="AC100" s="593"/>
      <c r="AD100" s="593"/>
      <c r="AE100" s="593"/>
      <c r="AF100" s="593"/>
      <c r="AG100" s="593"/>
      <c r="AH100" s="593"/>
      <c r="AJ100" s="599"/>
      <c r="AK100" s="599"/>
      <c r="AM100" s="593"/>
      <c r="AN100" s="593"/>
      <c r="AO100" s="593"/>
      <c r="AQ100" s="593"/>
      <c r="AR100" s="593"/>
      <c r="AS100" s="593"/>
      <c r="AT100" s="593"/>
      <c r="AU100" s="593"/>
      <c r="AW100" s="593"/>
      <c r="AX100" s="52"/>
      <c r="AY100" s="593"/>
      <c r="AZ100" s="593"/>
      <c r="BA100" s="593"/>
    </row>
    <row r="101" spans="1:53" s="12" customFormat="1" ht="18" customHeight="1" x14ac:dyDescent="0.15">
      <c r="A101" s="403" t="s">
        <v>118</v>
      </c>
      <c r="B101" s="606" t="s">
        <v>652</v>
      </c>
      <c r="C101" s="528"/>
      <c r="D101" s="528">
        <v>0.15</v>
      </c>
      <c r="E101" s="604">
        <v>0.05</v>
      </c>
      <c r="F101" s="539">
        <v>0.1</v>
      </c>
      <c r="G101" s="604">
        <v>2.5000000000000001E-2</v>
      </c>
      <c r="H101" s="539">
        <v>0.1</v>
      </c>
      <c r="I101" s="604">
        <v>2.5000000000000001E-2</v>
      </c>
      <c r="J101" s="539">
        <v>0.2</v>
      </c>
      <c r="K101" s="604">
        <v>0.05</v>
      </c>
      <c r="L101" s="539">
        <v>0.1</v>
      </c>
      <c r="M101" s="604">
        <f>L$101/COUNTA($B$101:$B$106)</f>
        <v>0.05</v>
      </c>
      <c r="N101" s="539">
        <v>0</v>
      </c>
      <c r="O101" s="604">
        <f>N$101/COUNTA($B$101:$B$106)</f>
        <v>0</v>
      </c>
      <c r="P101" s="539">
        <v>0.3</v>
      </c>
      <c r="Q101" s="604">
        <f>P$101/COUNTA($B$101:$B$106)</f>
        <v>0.15</v>
      </c>
      <c r="U101" s="591">
        <f>Heumarkt!E102</f>
        <v>50</v>
      </c>
      <c r="V101" s="591">
        <f>Heumarkt!G102</f>
        <v>50</v>
      </c>
      <c r="W101" s="591">
        <f>Heumarkt!I102</f>
        <v>50</v>
      </c>
      <c r="X101" s="591">
        <f>Heumarkt!K102</f>
        <v>50</v>
      </c>
      <c r="Z101" s="591">
        <f>Cäcilienstraße!E102</f>
        <v>0</v>
      </c>
      <c r="AA101" s="591">
        <f>Cäcilienstraße!G102</f>
        <v>100</v>
      </c>
      <c r="AC101" s="591">
        <f>Neumarkt!E102</f>
        <v>50</v>
      </c>
      <c r="AD101" s="591">
        <f>Neumarkt!G102</f>
        <v>50</v>
      </c>
      <c r="AE101" s="591">
        <f>Neumarkt!I102</f>
        <v>50</v>
      </c>
      <c r="AF101" s="591">
        <f>Neumarkt!K102</f>
        <v>50</v>
      </c>
      <c r="AG101" s="591">
        <f>Neumarkt!M102</f>
        <v>50</v>
      </c>
      <c r="AH101" s="591">
        <f>Neumarkt!O102</f>
        <v>50</v>
      </c>
      <c r="AJ101" s="597">
        <f>Hahnenstraße!E102</f>
        <v>50</v>
      </c>
      <c r="AK101" s="597">
        <f>Hahnenstraße!G102</f>
        <v>50</v>
      </c>
      <c r="AM101" s="591">
        <f>Rudolfplatz!E102</f>
        <v>0</v>
      </c>
      <c r="AN101" s="591">
        <f>Rudolfplatz!G102</f>
        <v>0</v>
      </c>
      <c r="AO101" s="591">
        <f>Rudolfplatz!I102</f>
        <v>0</v>
      </c>
      <c r="AQ101" s="591">
        <f>Moltkestraße!E102</f>
        <v>50</v>
      </c>
      <c r="AR101" s="591">
        <f>Moltkestraße!G102</f>
        <v>50</v>
      </c>
      <c r="AS101" s="591">
        <f>Moltkestraße!I102</f>
        <v>0</v>
      </c>
      <c r="AT101" s="591">
        <f>Moltkestraße!K102</f>
        <v>50</v>
      </c>
      <c r="AU101" s="591">
        <f>Moltkestraße!M102</f>
        <v>0</v>
      </c>
      <c r="AW101" s="591">
        <f>'Richard-Wagner-Straße'!E102</f>
        <v>50</v>
      </c>
      <c r="AX101" s="52"/>
      <c r="AY101" s="591">
        <f>'Aachener Weiher'!E102</f>
        <v>100</v>
      </c>
      <c r="AZ101" s="591">
        <f>'Aachener Weiher'!G102</f>
        <v>50</v>
      </c>
      <c r="BA101" s="591">
        <f>'Aachener Weiher'!I102</f>
        <v>50</v>
      </c>
    </row>
    <row r="102" spans="1:53" s="12" customFormat="1" ht="18" customHeight="1" x14ac:dyDescent="0.15">
      <c r="A102" s="403"/>
      <c r="B102" s="606"/>
      <c r="C102" s="528"/>
      <c r="D102" s="528"/>
      <c r="E102" s="604"/>
      <c r="F102" s="539"/>
      <c r="G102" s="604"/>
      <c r="H102" s="539"/>
      <c r="I102" s="604"/>
      <c r="J102" s="539"/>
      <c r="K102" s="604"/>
      <c r="L102" s="539"/>
      <c r="M102" s="604"/>
      <c r="N102" s="539"/>
      <c r="O102" s="604"/>
      <c r="P102" s="539"/>
      <c r="Q102" s="604"/>
      <c r="U102" s="592"/>
      <c r="V102" s="592"/>
      <c r="W102" s="592"/>
      <c r="X102" s="592"/>
      <c r="Z102" s="592"/>
      <c r="AA102" s="592"/>
      <c r="AC102" s="592"/>
      <c r="AD102" s="592"/>
      <c r="AE102" s="592"/>
      <c r="AF102" s="592"/>
      <c r="AG102" s="592"/>
      <c r="AH102" s="592"/>
      <c r="AJ102" s="598"/>
      <c r="AK102" s="598"/>
      <c r="AM102" s="592"/>
      <c r="AN102" s="592"/>
      <c r="AO102" s="592"/>
      <c r="AQ102" s="592"/>
      <c r="AR102" s="592"/>
      <c r="AS102" s="592"/>
      <c r="AT102" s="592"/>
      <c r="AU102" s="592"/>
      <c r="AW102" s="592"/>
      <c r="AX102" s="52"/>
      <c r="AY102" s="592"/>
      <c r="AZ102" s="592"/>
      <c r="BA102" s="592"/>
    </row>
    <row r="103" spans="1:53" s="12" customFormat="1" ht="18" customHeight="1" thickBot="1" x14ac:dyDescent="0.2">
      <c r="A103" s="403"/>
      <c r="B103" s="606"/>
      <c r="C103" s="528"/>
      <c r="D103" s="528"/>
      <c r="E103" s="604"/>
      <c r="F103" s="539"/>
      <c r="G103" s="604"/>
      <c r="H103" s="539"/>
      <c r="I103" s="604"/>
      <c r="J103" s="539"/>
      <c r="K103" s="604"/>
      <c r="L103" s="539"/>
      <c r="M103" s="604"/>
      <c r="N103" s="539"/>
      <c r="O103" s="604"/>
      <c r="P103" s="539"/>
      <c r="Q103" s="604"/>
      <c r="U103" s="593"/>
      <c r="V103" s="593"/>
      <c r="W103" s="593"/>
      <c r="X103" s="593"/>
      <c r="Z103" s="593"/>
      <c r="AA103" s="593"/>
      <c r="AC103" s="593"/>
      <c r="AD103" s="593"/>
      <c r="AE103" s="593"/>
      <c r="AF103" s="593"/>
      <c r="AG103" s="593"/>
      <c r="AH103" s="593"/>
      <c r="AJ103" s="599"/>
      <c r="AK103" s="599"/>
      <c r="AM103" s="593"/>
      <c r="AN103" s="593"/>
      <c r="AO103" s="593"/>
      <c r="AQ103" s="593"/>
      <c r="AR103" s="593"/>
      <c r="AS103" s="593"/>
      <c r="AT103" s="593"/>
      <c r="AU103" s="593"/>
      <c r="AW103" s="593"/>
      <c r="AX103" s="52"/>
      <c r="AY103" s="593"/>
      <c r="AZ103" s="593"/>
      <c r="BA103" s="593"/>
    </row>
    <row r="104" spans="1:53" s="12" customFormat="1" ht="18" customHeight="1" x14ac:dyDescent="0.15">
      <c r="A104" s="403"/>
      <c r="B104" s="606" t="s">
        <v>655</v>
      </c>
      <c r="C104" s="528"/>
      <c r="D104" s="528"/>
      <c r="E104" s="604">
        <v>0.1</v>
      </c>
      <c r="F104" s="539"/>
      <c r="G104" s="604">
        <v>7.4999999999999997E-2</v>
      </c>
      <c r="H104" s="539"/>
      <c r="I104" s="604">
        <v>7.4999999999999997E-2</v>
      </c>
      <c r="J104" s="539"/>
      <c r="K104" s="604">
        <v>0.15</v>
      </c>
      <c r="L104" s="539"/>
      <c r="M104" s="604">
        <f>L$101/COUNTA($B$101:$B$106)</f>
        <v>0.05</v>
      </c>
      <c r="N104" s="539"/>
      <c r="O104" s="604">
        <f>N$101/COUNTA($B$101:$B$106)</f>
        <v>0</v>
      </c>
      <c r="P104" s="539"/>
      <c r="Q104" s="604">
        <f>P$101/COUNTA($B$101:$B$106)</f>
        <v>0.15</v>
      </c>
      <c r="U104" s="591">
        <f>Heumarkt!E105</f>
        <v>50</v>
      </c>
      <c r="V104" s="591">
        <f>Heumarkt!G105</f>
        <v>50</v>
      </c>
      <c r="W104" s="591">
        <f>Heumarkt!I105</f>
        <v>0</v>
      </c>
      <c r="X104" s="591">
        <f>Heumarkt!K105</f>
        <v>50</v>
      </c>
      <c r="Z104" s="591">
        <f>Cäcilienstraße!E105</f>
        <v>50</v>
      </c>
      <c r="AA104" s="591">
        <f>Cäcilienstraße!G105</f>
        <v>100</v>
      </c>
      <c r="AC104" s="591">
        <f>Neumarkt!E105</f>
        <v>50</v>
      </c>
      <c r="AD104" s="591">
        <f>Neumarkt!G105</f>
        <v>50</v>
      </c>
      <c r="AE104" s="591">
        <f>Neumarkt!I105</f>
        <v>50</v>
      </c>
      <c r="AF104" s="591">
        <f>Neumarkt!K105</f>
        <v>50</v>
      </c>
      <c r="AG104" s="591">
        <f>Neumarkt!M105</f>
        <v>50</v>
      </c>
      <c r="AH104" s="591">
        <f>Neumarkt!O105</f>
        <v>50</v>
      </c>
      <c r="AJ104" s="597">
        <f>Hahnenstraße!E105</f>
        <v>50</v>
      </c>
      <c r="AK104" s="597">
        <f>Hahnenstraße!G105</f>
        <v>50</v>
      </c>
      <c r="AM104" s="591">
        <f>Rudolfplatz!E105</f>
        <v>100</v>
      </c>
      <c r="AN104" s="591">
        <f>Rudolfplatz!G105</f>
        <v>50</v>
      </c>
      <c r="AO104" s="591">
        <f>Rudolfplatz!I105</f>
        <v>100</v>
      </c>
      <c r="AQ104" s="591">
        <f>Moltkestraße!E105</f>
        <v>50</v>
      </c>
      <c r="AR104" s="591">
        <f>Moltkestraße!G105</f>
        <v>50</v>
      </c>
      <c r="AS104" s="591">
        <f>Moltkestraße!I105</f>
        <v>50</v>
      </c>
      <c r="AT104" s="591">
        <f>Moltkestraße!K105</f>
        <v>50</v>
      </c>
      <c r="AU104" s="591">
        <f>Moltkestraße!M105</f>
        <v>50</v>
      </c>
      <c r="AW104" s="591">
        <f>'Richard-Wagner-Straße'!E105</f>
        <v>100</v>
      </c>
      <c r="AX104" s="52"/>
      <c r="AY104" s="591">
        <f>'Aachener Weiher'!E105</f>
        <v>50</v>
      </c>
      <c r="AZ104" s="591">
        <f>'Aachener Weiher'!G105</f>
        <v>50</v>
      </c>
      <c r="BA104" s="591">
        <f>'Aachener Weiher'!I105</f>
        <v>50</v>
      </c>
    </row>
    <row r="105" spans="1:53" s="12" customFormat="1" ht="18" customHeight="1" x14ac:dyDescent="0.15">
      <c r="A105" s="403"/>
      <c r="B105" s="606"/>
      <c r="C105" s="528"/>
      <c r="D105" s="528"/>
      <c r="E105" s="604"/>
      <c r="F105" s="539"/>
      <c r="G105" s="604"/>
      <c r="H105" s="539"/>
      <c r="I105" s="604"/>
      <c r="J105" s="539"/>
      <c r="K105" s="604"/>
      <c r="L105" s="539"/>
      <c r="M105" s="604"/>
      <c r="N105" s="539"/>
      <c r="O105" s="604"/>
      <c r="P105" s="539"/>
      <c r="Q105" s="604"/>
      <c r="U105" s="592"/>
      <c r="V105" s="592"/>
      <c r="W105" s="592"/>
      <c r="X105" s="592"/>
      <c r="Z105" s="592"/>
      <c r="AA105" s="592"/>
      <c r="AC105" s="592"/>
      <c r="AD105" s="592"/>
      <c r="AE105" s="592"/>
      <c r="AF105" s="592"/>
      <c r="AG105" s="592"/>
      <c r="AH105" s="592"/>
      <c r="AJ105" s="598"/>
      <c r="AK105" s="598"/>
      <c r="AM105" s="592"/>
      <c r="AN105" s="592"/>
      <c r="AO105" s="592"/>
      <c r="AQ105" s="592"/>
      <c r="AR105" s="592"/>
      <c r="AS105" s="592"/>
      <c r="AT105" s="592"/>
      <c r="AU105" s="592"/>
      <c r="AW105" s="592"/>
      <c r="AX105" s="52"/>
      <c r="AY105" s="592"/>
      <c r="AZ105" s="592"/>
      <c r="BA105" s="592"/>
    </row>
    <row r="106" spans="1:53" s="12" customFormat="1" ht="18" customHeight="1" thickBot="1" x14ac:dyDescent="0.2">
      <c r="A106" s="403"/>
      <c r="B106" s="606"/>
      <c r="C106" s="528"/>
      <c r="D106" s="528"/>
      <c r="E106" s="604"/>
      <c r="F106" s="539"/>
      <c r="G106" s="604"/>
      <c r="H106" s="539"/>
      <c r="I106" s="604"/>
      <c r="J106" s="539"/>
      <c r="K106" s="604"/>
      <c r="L106" s="539"/>
      <c r="M106" s="604"/>
      <c r="N106" s="539"/>
      <c r="O106" s="604"/>
      <c r="P106" s="539"/>
      <c r="Q106" s="604"/>
      <c r="U106" s="593"/>
      <c r="V106" s="593"/>
      <c r="W106" s="593"/>
      <c r="X106" s="593"/>
      <c r="Z106" s="593"/>
      <c r="AA106" s="593"/>
      <c r="AC106" s="593"/>
      <c r="AD106" s="593"/>
      <c r="AE106" s="593"/>
      <c r="AF106" s="593"/>
      <c r="AG106" s="593"/>
      <c r="AH106" s="593"/>
      <c r="AJ106" s="599"/>
      <c r="AK106" s="599"/>
      <c r="AM106" s="593"/>
      <c r="AN106" s="593"/>
      <c r="AO106" s="593"/>
      <c r="AQ106" s="593"/>
      <c r="AR106" s="593"/>
      <c r="AS106" s="593"/>
      <c r="AT106" s="593"/>
      <c r="AU106" s="593"/>
      <c r="AW106" s="593"/>
      <c r="AX106" s="52"/>
      <c r="AY106" s="593"/>
      <c r="AZ106" s="593"/>
      <c r="BA106" s="593"/>
    </row>
    <row r="107" spans="1:53" s="12" customFormat="1" ht="18" customHeight="1" x14ac:dyDescent="0.15">
      <c r="A107" s="403" t="s">
        <v>127</v>
      </c>
      <c r="B107" s="606" t="s">
        <v>128</v>
      </c>
      <c r="C107" s="609"/>
      <c r="D107" s="528">
        <v>0.05</v>
      </c>
      <c r="E107" s="604">
        <f>$D$107/COUNTA($B$107:$B$112)</f>
        <v>2.5000000000000001E-2</v>
      </c>
      <c r="F107" s="539">
        <v>0.05</v>
      </c>
      <c r="G107" s="604">
        <f>F$107/COUNTA($B$107:$B$112)</f>
        <v>2.5000000000000001E-2</v>
      </c>
      <c r="H107" s="539">
        <v>0.05</v>
      </c>
      <c r="I107" s="604">
        <f>H$107/COUNTA($B$107:$B$112)</f>
        <v>2.5000000000000001E-2</v>
      </c>
      <c r="J107" s="539">
        <v>0.05</v>
      </c>
      <c r="K107" s="604">
        <f>J$107/COUNTA($B$107:$B$112)</f>
        <v>2.5000000000000001E-2</v>
      </c>
      <c r="L107" s="539">
        <v>0.1</v>
      </c>
      <c r="M107" s="604">
        <f>L$107/COUNTA($B$107:$B$112)</f>
        <v>0.05</v>
      </c>
      <c r="N107" s="539">
        <v>0</v>
      </c>
      <c r="O107" s="604">
        <f>N$107/COUNTA($B$107:$B$112)</f>
        <v>0</v>
      </c>
      <c r="P107" s="539">
        <v>0.1</v>
      </c>
      <c r="Q107" s="604">
        <f>P$107/COUNTA($B$107:$B$112)</f>
        <v>0.05</v>
      </c>
      <c r="U107" s="591">
        <f>Heumarkt!E108</f>
        <v>50</v>
      </c>
      <c r="V107" s="591">
        <f>Heumarkt!G108</f>
        <v>50</v>
      </c>
      <c r="W107" s="591">
        <f>Heumarkt!I108</f>
        <v>50</v>
      </c>
      <c r="X107" s="591">
        <f>Heumarkt!K108</f>
        <v>50</v>
      </c>
      <c r="Z107" s="591">
        <f>Cäcilienstraße!E108</f>
        <v>100</v>
      </c>
      <c r="AA107" s="591">
        <f>Cäcilienstraße!G108</f>
        <v>100</v>
      </c>
      <c r="AC107" s="591">
        <f>Neumarkt!E108</f>
        <v>100</v>
      </c>
      <c r="AD107" s="591">
        <f>Neumarkt!G108</f>
        <v>100</v>
      </c>
      <c r="AE107" s="591">
        <f>Neumarkt!I108</f>
        <v>100</v>
      </c>
      <c r="AF107" s="591">
        <f>Neumarkt!K108</f>
        <v>100</v>
      </c>
      <c r="AG107" s="591">
        <f>Neumarkt!M108</f>
        <v>100</v>
      </c>
      <c r="AH107" s="591">
        <f>Neumarkt!O108</f>
        <v>100</v>
      </c>
      <c r="AJ107" s="597">
        <f>Hahnenstraße!E108</f>
        <v>100</v>
      </c>
      <c r="AK107" s="597">
        <f>Hahnenstraße!G108</f>
        <v>100</v>
      </c>
      <c r="AM107" s="591">
        <f>Rudolfplatz!E108</f>
        <v>100</v>
      </c>
      <c r="AN107" s="591">
        <f>Rudolfplatz!G108</f>
        <v>100</v>
      </c>
      <c r="AO107" s="591">
        <f>Rudolfplatz!I108</f>
        <v>100</v>
      </c>
      <c r="AQ107" s="591">
        <f>Moltkestraße!E108</f>
        <v>100</v>
      </c>
      <c r="AR107" s="591">
        <f>Moltkestraße!G108</f>
        <v>100</v>
      </c>
      <c r="AS107" s="591">
        <f>Moltkestraße!I108</f>
        <v>50</v>
      </c>
      <c r="AT107" s="591">
        <f>Moltkestraße!K108</f>
        <v>100</v>
      </c>
      <c r="AU107" s="591">
        <f>Moltkestraße!M108</f>
        <v>50</v>
      </c>
      <c r="AW107" s="591">
        <f>'Richard-Wagner-Straße'!E108</f>
        <v>100</v>
      </c>
      <c r="AX107" s="52"/>
      <c r="AY107" s="591">
        <f>'Aachener Weiher'!E108</f>
        <v>100</v>
      </c>
      <c r="AZ107" s="591">
        <f>'Aachener Weiher'!G108</f>
        <v>100</v>
      </c>
      <c r="BA107" s="591">
        <f>'Aachener Weiher'!I108</f>
        <v>100</v>
      </c>
    </row>
    <row r="108" spans="1:53" s="12" customFormat="1" ht="18" customHeight="1" x14ac:dyDescent="0.15">
      <c r="A108" s="403"/>
      <c r="B108" s="606"/>
      <c r="C108" s="609"/>
      <c r="D108" s="528"/>
      <c r="E108" s="604"/>
      <c r="F108" s="539"/>
      <c r="G108" s="604"/>
      <c r="H108" s="539"/>
      <c r="I108" s="604"/>
      <c r="J108" s="539"/>
      <c r="K108" s="604"/>
      <c r="L108" s="539"/>
      <c r="M108" s="604"/>
      <c r="N108" s="539"/>
      <c r="O108" s="604"/>
      <c r="P108" s="539"/>
      <c r="Q108" s="604"/>
      <c r="U108" s="592"/>
      <c r="V108" s="592"/>
      <c r="W108" s="592"/>
      <c r="X108" s="592"/>
      <c r="Z108" s="592"/>
      <c r="AA108" s="592"/>
      <c r="AC108" s="592"/>
      <c r="AD108" s="592"/>
      <c r="AE108" s="592"/>
      <c r="AF108" s="592"/>
      <c r="AG108" s="592"/>
      <c r="AH108" s="592"/>
      <c r="AJ108" s="598"/>
      <c r="AK108" s="598"/>
      <c r="AM108" s="592"/>
      <c r="AN108" s="592"/>
      <c r="AO108" s="592"/>
      <c r="AQ108" s="592"/>
      <c r="AR108" s="592"/>
      <c r="AS108" s="592"/>
      <c r="AT108" s="592"/>
      <c r="AU108" s="592"/>
      <c r="AW108" s="592"/>
      <c r="AX108" s="52"/>
      <c r="AY108" s="592"/>
      <c r="AZ108" s="592"/>
      <c r="BA108" s="592"/>
    </row>
    <row r="109" spans="1:53" s="12" customFormat="1" ht="18" customHeight="1" thickBot="1" x14ac:dyDescent="0.2">
      <c r="A109" s="403"/>
      <c r="B109" s="606"/>
      <c r="C109" s="609"/>
      <c r="D109" s="528"/>
      <c r="E109" s="604"/>
      <c r="F109" s="539"/>
      <c r="G109" s="604"/>
      <c r="H109" s="539"/>
      <c r="I109" s="604"/>
      <c r="J109" s="539"/>
      <c r="K109" s="604"/>
      <c r="L109" s="539"/>
      <c r="M109" s="604"/>
      <c r="N109" s="539"/>
      <c r="O109" s="604"/>
      <c r="P109" s="539"/>
      <c r="Q109" s="604"/>
      <c r="U109" s="593"/>
      <c r="V109" s="593"/>
      <c r="W109" s="593"/>
      <c r="X109" s="593"/>
      <c r="Z109" s="593"/>
      <c r="AA109" s="593"/>
      <c r="AC109" s="593"/>
      <c r="AD109" s="593"/>
      <c r="AE109" s="593"/>
      <c r="AF109" s="593"/>
      <c r="AG109" s="593"/>
      <c r="AH109" s="593"/>
      <c r="AJ109" s="599"/>
      <c r="AK109" s="599"/>
      <c r="AM109" s="593"/>
      <c r="AN109" s="593"/>
      <c r="AO109" s="593"/>
      <c r="AQ109" s="593"/>
      <c r="AR109" s="593"/>
      <c r="AS109" s="593"/>
      <c r="AT109" s="593"/>
      <c r="AU109" s="593"/>
      <c r="AW109" s="593"/>
      <c r="AX109" s="52"/>
      <c r="AY109" s="593"/>
      <c r="AZ109" s="593"/>
      <c r="BA109" s="593"/>
    </row>
    <row r="110" spans="1:53" s="12" customFormat="1" ht="18" customHeight="1" x14ac:dyDescent="0.15">
      <c r="A110" s="403"/>
      <c r="B110" s="606" t="s">
        <v>130</v>
      </c>
      <c r="C110" s="609"/>
      <c r="D110" s="528"/>
      <c r="E110" s="604">
        <v>2.5000000000000001E-2</v>
      </c>
      <c r="F110" s="539"/>
      <c r="G110" s="604">
        <f>F$107/COUNTA($B$107:$B$112)</f>
        <v>2.5000000000000001E-2</v>
      </c>
      <c r="H110" s="539"/>
      <c r="I110" s="604">
        <f>H$107/COUNTA($B$107:$B$112)</f>
        <v>2.5000000000000001E-2</v>
      </c>
      <c r="J110" s="539"/>
      <c r="K110" s="604">
        <f>J$107/COUNTA($B$107:$B$112)</f>
        <v>2.5000000000000001E-2</v>
      </c>
      <c r="L110" s="539"/>
      <c r="M110" s="604">
        <f>L$107/COUNTA($B$107:$B$112)</f>
        <v>0.05</v>
      </c>
      <c r="N110" s="539"/>
      <c r="O110" s="604">
        <f>N$107/COUNTA($B$107:$B$112)</f>
        <v>0</v>
      </c>
      <c r="P110" s="539"/>
      <c r="Q110" s="604">
        <f>P$107/COUNTA($B$107:$B$112)</f>
        <v>0.05</v>
      </c>
      <c r="U110" s="591">
        <f>Heumarkt!E111</f>
        <v>100</v>
      </c>
      <c r="V110" s="591">
        <f>Heumarkt!G111</f>
        <v>0</v>
      </c>
      <c r="W110" s="591">
        <f>Heumarkt!I111</f>
        <v>50</v>
      </c>
      <c r="X110" s="591">
        <f>Heumarkt!K111</f>
        <v>50</v>
      </c>
      <c r="Z110" s="591">
        <f>Cäcilienstraße!E111</f>
        <v>0</v>
      </c>
      <c r="AA110" s="591">
        <f>Cäcilienstraße!G111</f>
        <v>100</v>
      </c>
      <c r="AC110" s="591">
        <f>Neumarkt!E111</f>
        <v>100</v>
      </c>
      <c r="AD110" s="591">
        <f>Neumarkt!G111</f>
        <v>100</v>
      </c>
      <c r="AE110" s="591">
        <f>Neumarkt!I111</f>
        <v>50</v>
      </c>
      <c r="AF110" s="591">
        <f>Neumarkt!K111</f>
        <v>50</v>
      </c>
      <c r="AG110" s="591">
        <f>Neumarkt!M111</f>
        <v>0</v>
      </c>
      <c r="AH110" s="591">
        <f>Neumarkt!O111</f>
        <v>0</v>
      </c>
      <c r="AJ110" s="597">
        <f>Hahnenstraße!E111</f>
        <v>50</v>
      </c>
      <c r="AK110" s="597">
        <f>Hahnenstraße!G111</f>
        <v>100</v>
      </c>
      <c r="AM110" s="591">
        <f>Rudolfplatz!E111</f>
        <v>0</v>
      </c>
      <c r="AN110" s="591">
        <f>Rudolfplatz!G111</f>
        <v>0</v>
      </c>
      <c r="AO110" s="591">
        <f>Rudolfplatz!I111</f>
        <v>0</v>
      </c>
      <c r="AQ110" s="591">
        <f>Moltkestraße!E111</f>
        <v>50</v>
      </c>
      <c r="AR110" s="591">
        <f>Moltkestraße!G111</f>
        <v>50</v>
      </c>
      <c r="AS110" s="591">
        <f>Moltkestraße!I111</f>
        <v>50</v>
      </c>
      <c r="AT110" s="591">
        <f>Moltkestraße!K111</f>
        <v>50</v>
      </c>
      <c r="AU110" s="591">
        <f>Moltkestraße!M111</f>
        <v>50</v>
      </c>
      <c r="AW110" s="591">
        <f>'Richard-Wagner-Straße'!E111</f>
        <v>50</v>
      </c>
      <c r="AX110" s="52"/>
      <c r="AY110" s="591">
        <f>'Aachener Weiher'!E111</f>
        <v>0</v>
      </c>
      <c r="AZ110" s="591">
        <f>'Aachener Weiher'!G111</f>
        <v>0</v>
      </c>
      <c r="BA110" s="591">
        <f>'Aachener Weiher'!I111</f>
        <v>0</v>
      </c>
    </row>
    <row r="111" spans="1:53" s="12" customFormat="1" ht="18" customHeight="1" x14ac:dyDescent="0.15">
      <c r="A111" s="403"/>
      <c r="B111" s="606"/>
      <c r="C111" s="609"/>
      <c r="D111" s="528"/>
      <c r="E111" s="604"/>
      <c r="F111" s="539"/>
      <c r="G111" s="604"/>
      <c r="H111" s="539"/>
      <c r="I111" s="604"/>
      <c r="J111" s="539"/>
      <c r="K111" s="604"/>
      <c r="L111" s="539"/>
      <c r="M111" s="604"/>
      <c r="N111" s="539"/>
      <c r="O111" s="604"/>
      <c r="P111" s="539"/>
      <c r="Q111" s="604"/>
      <c r="U111" s="592"/>
      <c r="V111" s="592"/>
      <c r="W111" s="592"/>
      <c r="X111" s="592"/>
      <c r="Z111" s="592"/>
      <c r="AA111" s="592"/>
      <c r="AC111" s="592"/>
      <c r="AD111" s="592"/>
      <c r="AE111" s="592"/>
      <c r="AF111" s="592"/>
      <c r="AG111" s="592"/>
      <c r="AH111" s="592"/>
      <c r="AJ111" s="598"/>
      <c r="AK111" s="598"/>
      <c r="AM111" s="592"/>
      <c r="AN111" s="592"/>
      <c r="AO111" s="592"/>
      <c r="AQ111" s="592"/>
      <c r="AR111" s="592"/>
      <c r="AS111" s="592"/>
      <c r="AT111" s="592"/>
      <c r="AU111" s="592"/>
      <c r="AW111" s="592"/>
      <c r="AX111" s="52"/>
      <c r="AY111" s="592"/>
      <c r="AZ111" s="592"/>
      <c r="BA111" s="592"/>
    </row>
    <row r="112" spans="1:53" s="12" customFormat="1" ht="18" customHeight="1" thickBot="1" x14ac:dyDescent="0.2">
      <c r="A112" s="403"/>
      <c r="B112" s="606"/>
      <c r="C112" s="609"/>
      <c r="D112" s="528"/>
      <c r="E112" s="604"/>
      <c r="F112" s="539"/>
      <c r="G112" s="604"/>
      <c r="H112" s="539"/>
      <c r="I112" s="604"/>
      <c r="J112" s="539"/>
      <c r="K112" s="604"/>
      <c r="L112" s="539"/>
      <c r="M112" s="604"/>
      <c r="N112" s="539"/>
      <c r="O112" s="604"/>
      <c r="P112" s="539"/>
      <c r="Q112" s="604"/>
      <c r="U112" s="593"/>
      <c r="V112" s="593"/>
      <c r="W112" s="593"/>
      <c r="X112" s="593"/>
      <c r="Z112" s="593"/>
      <c r="AA112" s="593"/>
      <c r="AC112" s="593"/>
      <c r="AD112" s="593"/>
      <c r="AE112" s="593"/>
      <c r="AF112" s="593"/>
      <c r="AG112" s="593"/>
      <c r="AH112" s="593"/>
      <c r="AJ112" s="599"/>
      <c r="AK112" s="599"/>
      <c r="AM112" s="593"/>
      <c r="AN112" s="593"/>
      <c r="AO112" s="593"/>
      <c r="AQ112" s="593"/>
      <c r="AR112" s="593"/>
      <c r="AS112" s="593"/>
      <c r="AT112" s="593"/>
      <c r="AU112" s="593"/>
      <c r="AW112" s="593"/>
      <c r="AX112" s="52"/>
      <c r="AY112" s="593"/>
      <c r="AZ112" s="593"/>
      <c r="BA112" s="593"/>
    </row>
    <row r="113" spans="1:55" x14ac:dyDescent="0.15">
      <c r="A113" s="8"/>
      <c r="B113"/>
      <c r="C113"/>
      <c r="D113" s="20"/>
      <c r="E113"/>
      <c r="F113" s="20"/>
      <c r="G113"/>
      <c r="H113" s="20"/>
      <c r="I113"/>
      <c r="J113" s="20"/>
      <c r="K113"/>
      <c r="L113" s="20"/>
      <c r="M113"/>
      <c r="N113" s="20"/>
      <c r="O113"/>
      <c r="P113" s="20"/>
      <c r="Q113"/>
    </row>
    <row r="114" spans="1:55" ht="16" x14ac:dyDescent="0.2">
      <c r="A114"/>
      <c r="B114" s="9" t="s">
        <v>134</v>
      </c>
      <c r="C114" s="10"/>
      <c r="D114" s="20">
        <f t="shared" ref="D114:O114" si="19">SUM(D5:D112)</f>
        <v>1</v>
      </c>
      <c r="E114" s="20">
        <f t="shared" si="19"/>
        <v>1.0000000000000004</v>
      </c>
      <c r="F114" s="20">
        <f t="shared" si="19"/>
        <v>1</v>
      </c>
      <c r="G114" s="20">
        <f t="shared" si="19"/>
        <v>1</v>
      </c>
      <c r="H114" s="20">
        <f t="shared" si="19"/>
        <v>1</v>
      </c>
      <c r="I114" s="20">
        <f t="shared" si="19"/>
        <v>1</v>
      </c>
      <c r="J114" s="20">
        <f t="shared" si="19"/>
        <v>1</v>
      </c>
      <c r="K114" s="20">
        <f t="shared" si="19"/>
        <v>1.0000000000000004</v>
      </c>
      <c r="L114" s="20">
        <f t="shared" si="19"/>
        <v>0.99999999999999989</v>
      </c>
      <c r="M114" s="20">
        <f t="shared" si="19"/>
        <v>1.0000000000000004</v>
      </c>
      <c r="N114" s="20">
        <f t="shared" si="19"/>
        <v>1</v>
      </c>
      <c r="O114" s="20">
        <f t="shared" si="19"/>
        <v>1</v>
      </c>
      <c r="P114" s="20">
        <f t="shared" ref="P114:Q114" si="20">SUM(P5:P112)</f>
        <v>1.0000000000000002</v>
      </c>
      <c r="Q114" s="20">
        <f t="shared" si="20"/>
        <v>1</v>
      </c>
    </row>
    <row r="115" spans="1:55" x14ac:dyDescent="0.15">
      <c r="A115"/>
      <c r="B115"/>
      <c r="C115"/>
      <c r="D115" s="20"/>
      <c r="E115"/>
      <c r="F115" s="20"/>
      <c r="G115"/>
      <c r="H115" s="20"/>
      <c r="I115"/>
      <c r="J115" s="20"/>
      <c r="K115"/>
      <c r="L115" s="20"/>
      <c r="M115"/>
      <c r="N115" s="20"/>
      <c r="O115"/>
      <c r="P115" s="20"/>
      <c r="Q115"/>
      <c r="U115" s="3"/>
    </row>
    <row r="116" spans="1:55" x14ac:dyDescent="0.15">
      <c r="A116"/>
      <c r="B116"/>
      <c r="C116"/>
      <c r="D116" s="20"/>
      <c r="E116"/>
      <c r="F116" s="20"/>
      <c r="G116"/>
      <c r="H116" s="20"/>
      <c r="I116"/>
      <c r="J116" s="20"/>
      <c r="K116"/>
      <c r="L116" s="20"/>
      <c r="M116"/>
      <c r="N116" s="20"/>
      <c r="O116"/>
      <c r="P116" s="20"/>
      <c r="Q116"/>
      <c r="U116" s="3"/>
    </row>
    <row r="117" spans="1:55" ht="15" x14ac:dyDescent="0.2">
      <c r="A117"/>
      <c r="B117" s="11"/>
      <c r="C117"/>
      <c r="D117" s="20"/>
      <c r="E117"/>
      <c r="F117" s="20"/>
      <c r="G117"/>
      <c r="H117" s="20"/>
      <c r="I117"/>
      <c r="J117" s="20"/>
      <c r="K117"/>
      <c r="L117" s="20"/>
      <c r="M117"/>
      <c r="N117" s="20"/>
      <c r="O117"/>
      <c r="P117" s="20"/>
      <c r="Q117"/>
      <c r="S117" s="30" t="s">
        <v>686</v>
      </c>
    </row>
    <row r="118" spans="1:55" ht="15" thickBot="1" x14ac:dyDescent="0.2">
      <c r="U118" s="594" t="s">
        <v>660</v>
      </c>
      <c r="V118" s="594"/>
      <c r="W118" s="594"/>
      <c r="X118" s="594"/>
      <c r="Z118" s="594" t="s">
        <v>661</v>
      </c>
      <c r="AA118" s="594"/>
      <c r="AC118" s="594" t="s">
        <v>662</v>
      </c>
      <c r="AD118" s="594"/>
      <c r="AE118" s="594"/>
      <c r="AF118" s="594"/>
      <c r="AG118" s="594"/>
      <c r="AH118" s="594"/>
      <c r="AJ118" s="594" t="s">
        <v>663</v>
      </c>
      <c r="AK118" s="594"/>
      <c r="AM118" s="594" t="s">
        <v>664</v>
      </c>
      <c r="AN118" s="594"/>
      <c r="AO118" s="594"/>
      <c r="AQ118" s="594" t="s">
        <v>665</v>
      </c>
      <c r="AR118" s="594"/>
      <c r="AS118" s="594"/>
      <c r="AT118" s="594"/>
      <c r="AU118" s="594"/>
      <c r="AW118" s="24" t="s">
        <v>666</v>
      </c>
      <c r="AY118" s="594" t="s">
        <v>701</v>
      </c>
      <c r="AZ118" s="594"/>
      <c r="BA118" s="594"/>
    </row>
    <row r="119" spans="1:55" ht="15" thickBot="1" x14ac:dyDescent="0.2">
      <c r="S119" s="23" t="s">
        <v>668</v>
      </c>
      <c r="T119" s="14"/>
      <c r="U119" s="23" t="s">
        <v>674</v>
      </c>
      <c r="V119" s="54" t="s">
        <v>675</v>
      </c>
      <c r="W119" s="54" t="s">
        <v>676</v>
      </c>
      <c r="X119" s="54" t="s">
        <v>677</v>
      </c>
      <c r="Y119" s="14"/>
      <c r="Z119" s="23" t="s">
        <v>674</v>
      </c>
      <c r="AA119" s="54" t="s">
        <v>675</v>
      </c>
      <c r="AB119" s="14"/>
      <c r="AC119" s="23" t="s">
        <v>674</v>
      </c>
      <c r="AD119" s="54" t="s">
        <v>678</v>
      </c>
      <c r="AE119" s="54" t="s">
        <v>679</v>
      </c>
      <c r="AF119" s="54" t="s">
        <v>680</v>
      </c>
      <c r="AG119" s="54" t="s">
        <v>681</v>
      </c>
      <c r="AH119" s="54" t="s">
        <v>682</v>
      </c>
      <c r="AI119" s="14"/>
      <c r="AJ119" s="54" t="s">
        <v>674</v>
      </c>
      <c r="AK119" s="54" t="s">
        <v>675</v>
      </c>
      <c r="AL119" s="14"/>
      <c r="AM119" s="23" t="s">
        <v>674</v>
      </c>
      <c r="AN119" s="54" t="s">
        <v>675</v>
      </c>
      <c r="AO119" s="54" t="s">
        <v>683</v>
      </c>
      <c r="AP119" s="14"/>
      <c r="AQ119" s="23" t="s">
        <v>674</v>
      </c>
      <c r="AR119" s="54" t="s">
        <v>675</v>
      </c>
      <c r="AS119" s="54" t="s">
        <v>676</v>
      </c>
      <c r="AT119" s="54" t="s">
        <v>677</v>
      </c>
      <c r="AU119" s="54" t="s">
        <v>678</v>
      </c>
      <c r="AV119" s="14"/>
      <c r="AW119" s="23" t="s">
        <v>674</v>
      </c>
      <c r="AX119" s="47"/>
      <c r="AY119" s="23" t="s">
        <v>674</v>
      </c>
      <c r="AZ119" s="54" t="s">
        <v>684</v>
      </c>
      <c r="BA119" s="54" t="s">
        <v>685</v>
      </c>
      <c r="BB119" s="14"/>
      <c r="BC119" s="23" t="s">
        <v>668</v>
      </c>
    </row>
    <row r="120" spans="1:55" x14ac:dyDescent="0.15">
      <c r="AM120" s="24"/>
      <c r="AN120" s="24"/>
      <c r="AO120" s="24"/>
      <c r="AX120" s="48"/>
    </row>
    <row r="121" spans="1:55" x14ac:dyDescent="0.15">
      <c r="S121" s="26" t="str">
        <f>D3</f>
        <v>Haupt</v>
      </c>
      <c r="U121" s="24">
        <f>ROUND(SUMPRODUCT($E$5:$E$112,U5:U112),2)</f>
        <v>64.459999999999994</v>
      </c>
      <c r="V121" s="24">
        <f>ROUND(SUMPRODUCT($E$5:$E$112,V5:V112),2)</f>
        <v>55.21</v>
      </c>
      <c r="W121" s="24">
        <f>ROUND(SUMPRODUCT($E$5:$E$112,W5:W112),2)</f>
        <v>57.04</v>
      </c>
      <c r="X121" s="24">
        <f>ROUND(SUMPRODUCT($E$5:$E$112,X5:X112),2)</f>
        <v>62.01</v>
      </c>
      <c r="Z121" s="24">
        <f>ROUND(SUMPRODUCT($E$5:$E$112,Z5:Z112),2)</f>
        <v>38.24</v>
      </c>
      <c r="AA121" s="24">
        <f>ROUND(SUMPRODUCT($E$5:$E$112,AA5:AA112),2)</f>
        <v>72.319999999999993</v>
      </c>
      <c r="AC121" s="24">
        <f t="shared" ref="AC121:AH121" si="21">ROUND(SUMPRODUCT($E$5:$E$112,AC5:AC112),2)</f>
        <v>67.319999999999993</v>
      </c>
      <c r="AD121" s="24">
        <f t="shared" si="21"/>
        <v>53.93</v>
      </c>
      <c r="AE121" s="24">
        <f t="shared" si="21"/>
        <v>71.92</v>
      </c>
      <c r="AF121" s="24">
        <f t="shared" si="21"/>
        <v>75.680000000000007</v>
      </c>
      <c r="AG121" s="24">
        <f t="shared" si="21"/>
        <v>56.17</v>
      </c>
      <c r="AH121" s="24">
        <f t="shared" si="21"/>
        <v>74.760000000000005</v>
      </c>
      <c r="AJ121" s="24">
        <f>ROUND(SUMPRODUCT($E$5:$E$112,AJ5:AJ112),2)</f>
        <v>36.4</v>
      </c>
      <c r="AK121" s="24">
        <f>ROUND(SUMPRODUCT($E$5:$E$112,AK5:AK112),2)</f>
        <v>60.67</v>
      </c>
      <c r="AM121" s="24">
        <f>ROUND(SUMPRODUCT($E$5:$E$112,AM5:AM112),2)</f>
        <v>72.8</v>
      </c>
      <c r="AN121" s="24">
        <f>ROUND(SUMPRODUCT($E$5:$E$112,AN5:AN112),2)</f>
        <v>59.35</v>
      </c>
      <c r="AO121" s="24">
        <f>ROUND(SUMPRODUCT($E$5:$E$112,AO5:AO112),2)</f>
        <v>50.72</v>
      </c>
      <c r="AQ121" s="24">
        <f>ROUND(SUMPRODUCT($E$5:$E$112,AQ5:AQ112),2)</f>
        <v>67.040000000000006</v>
      </c>
      <c r="AR121" s="24">
        <f>ROUND(SUMPRODUCT($E$5:$E$112,AR5:AR112),2)</f>
        <v>64.61</v>
      </c>
      <c r="AS121" s="24">
        <f>ROUND(SUMPRODUCT($E$5:$E$112,AS5:AS112),2)</f>
        <v>67.5</v>
      </c>
      <c r="AT121" s="24">
        <f>ROUND(SUMPRODUCT($E$5:$E$112,AT5:AT112),2)</f>
        <v>68.83</v>
      </c>
      <c r="AU121" s="24">
        <f>ROUND(SUMPRODUCT($E$5:$E$112,AU5:AU112),2)</f>
        <v>61.05</v>
      </c>
      <c r="AW121" s="24">
        <f>ROUND(SUMPRODUCT($E$5:$E$112,AW5:AW112),2)</f>
        <v>57.54</v>
      </c>
      <c r="AX121" s="48"/>
      <c r="AY121" s="24">
        <f>ROUND(SUMPRODUCT($E$5:$E$112,AY5:AY112),2)</f>
        <v>47.46</v>
      </c>
      <c r="AZ121" s="24">
        <f>ROUND(SUMPRODUCT($E$5:$E$112,AZ5:AZ112),2)</f>
        <v>52.61</v>
      </c>
      <c r="BA121" s="24">
        <f>ROUND(SUMPRODUCT($E$5:$E$112,BA5:BA112),2)</f>
        <v>62.08</v>
      </c>
      <c r="BC121" s="26" t="s">
        <v>669</v>
      </c>
    </row>
    <row r="122" spans="1:55" x14ac:dyDescent="0.15">
      <c r="S122" s="26" t="str">
        <f>F3</f>
        <v>Umweltauswirkungen</v>
      </c>
      <c r="U122" s="24">
        <f>ROUND(SUMPRODUCT($G$5:$G$112,U5:U112),2)</f>
        <v>64.790000000000006</v>
      </c>
      <c r="V122" s="24">
        <f>ROUND(SUMPRODUCT($G$5:$G$112,V5:V112),2)</f>
        <v>53.04</v>
      </c>
      <c r="W122" s="24">
        <f>ROUND(SUMPRODUCT($G$5:$G$112,W5:W112),2)</f>
        <v>57.08</v>
      </c>
      <c r="X122" s="24">
        <f>ROUND(SUMPRODUCT($G$5:$G$112,X5:X112),2)</f>
        <v>62.47</v>
      </c>
      <c r="Z122" s="24">
        <f>ROUND(SUMPRODUCT($G$5:$G$112,Z5:Z112),2)</f>
        <v>40.65</v>
      </c>
      <c r="AA122" s="24">
        <f>ROUND(SUMPRODUCT($G$5:$G$112,AA5:AA112),2)</f>
        <v>72.95</v>
      </c>
      <c r="AC122" s="24">
        <f t="shared" ref="AC122:AH122" si="22">ROUND(SUMPRODUCT($G$5:$G$112,AC5:AC112),2)</f>
        <v>65.45</v>
      </c>
      <c r="AD122" s="24">
        <f t="shared" si="22"/>
        <v>53.48</v>
      </c>
      <c r="AE122" s="24">
        <f t="shared" si="22"/>
        <v>71.709999999999994</v>
      </c>
      <c r="AF122" s="24">
        <f t="shared" si="22"/>
        <v>77.98</v>
      </c>
      <c r="AG122" s="24">
        <f t="shared" si="22"/>
        <v>60.38</v>
      </c>
      <c r="AH122" s="24">
        <f t="shared" si="22"/>
        <v>76.42</v>
      </c>
      <c r="AJ122" s="24">
        <f>ROUND(SUMPRODUCT($G$5:$G$112,AJ5:AJ112),2)</f>
        <v>39.32</v>
      </c>
      <c r="AK122" s="24">
        <f>ROUND(SUMPRODUCT($G$5:$G$112,AK5:AK112),2)</f>
        <v>63.63</v>
      </c>
      <c r="AM122" s="24">
        <f>ROUND(SUMPRODUCT($G$5:$G$112,AM5:AM112),2)</f>
        <v>76.05</v>
      </c>
      <c r="AN122" s="24">
        <f>ROUND(SUMPRODUCT($G$5:$G$112,AN5:AN112),2)</f>
        <v>61.43</v>
      </c>
      <c r="AO122" s="24">
        <f>ROUND(SUMPRODUCT($G$5:$G$112,AO5:AO112),2)</f>
        <v>53.89</v>
      </c>
      <c r="AQ122" s="24">
        <f>ROUND(SUMPRODUCT($G$5:$G$112,AQ5:AQ112),2)</f>
        <v>69.62</v>
      </c>
      <c r="AR122" s="24">
        <f>ROUND(SUMPRODUCT($G$5:$G$112,AR5:AR112),2)</f>
        <v>64.900000000000006</v>
      </c>
      <c r="AS122" s="24">
        <f>ROUND(SUMPRODUCT($G$5:$G$112,AS5:AS112),2)</f>
        <v>71.34</v>
      </c>
      <c r="AT122" s="24">
        <f>ROUND(SUMPRODUCT($G$5:$G$112,AT5:AT112),2)</f>
        <v>69.739999999999995</v>
      </c>
      <c r="AU122" s="24">
        <f>ROUND(SUMPRODUCT($G$5:$G$112,AU5:AU112),2)</f>
        <v>64.88</v>
      </c>
      <c r="AW122" s="24">
        <f>ROUND(SUMPRODUCT($G$5:$G$112,AW5:AW112),2)</f>
        <v>55.83</v>
      </c>
      <c r="AX122" s="48"/>
      <c r="AY122" s="24">
        <f>ROUND(SUMPRODUCT($G$5:$G$112,AY5:AY112),2)</f>
        <v>45.09</v>
      </c>
      <c r="AZ122" s="24">
        <f>ROUND(SUMPRODUCT($G$5:$G$112,AZ5:AZ112),2)</f>
        <v>53.15</v>
      </c>
      <c r="BA122" s="24">
        <f>ROUND(SUMPRODUCT($G$5:$G$112,BA5:BA112),2)</f>
        <v>61.99</v>
      </c>
      <c r="BC122" s="26" t="s">
        <v>50</v>
      </c>
    </row>
    <row r="123" spans="1:55" x14ac:dyDescent="0.15">
      <c r="S123" s="26" t="str">
        <f>H3</f>
        <v>Umweltverbund</v>
      </c>
      <c r="U123" s="24">
        <f>ROUND(SUMPRODUCT($I$5:$I$112,U5:U112),2)</f>
        <v>67.5</v>
      </c>
      <c r="V123" s="24">
        <f>ROUND(SUMPRODUCT($I$5:$I$112,V5:V112),2)</f>
        <v>57.5</v>
      </c>
      <c r="W123" s="24">
        <f>ROUND(SUMPRODUCT($I$5:$I$112,W5:W112),2)</f>
        <v>60.31</v>
      </c>
      <c r="X123" s="24">
        <f>ROUND(SUMPRODUCT($I$5:$I$112,X5:X112),2)</f>
        <v>64.39</v>
      </c>
      <c r="Z123" s="24">
        <f>ROUND(SUMPRODUCT($I$5:$I$112,Z5:Z112),2)</f>
        <v>40.299999999999997</v>
      </c>
      <c r="AA123" s="24">
        <f>ROUND(SUMPRODUCT($I$5:$I$112,AA5:AA112),2)</f>
        <v>70.09</v>
      </c>
      <c r="AC123" s="24">
        <f t="shared" ref="AC123:AH123" si="23">ROUND(SUMPRODUCT($I$5:$I$112,AC5:AC112),2)</f>
        <v>70.400000000000006</v>
      </c>
      <c r="AD123" s="24">
        <f t="shared" si="23"/>
        <v>56.53</v>
      </c>
      <c r="AE123" s="24">
        <f t="shared" si="23"/>
        <v>75.42</v>
      </c>
      <c r="AF123" s="24">
        <f t="shared" si="23"/>
        <v>78.72</v>
      </c>
      <c r="AG123" s="24">
        <f t="shared" si="23"/>
        <v>58.18</v>
      </c>
      <c r="AH123" s="24">
        <f t="shared" si="23"/>
        <v>77.56</v>
      </c>
      <c r="AJ123" s="24">
        <f>ROUND(SUMPRODUCT($I$5:$I$112,AJ5:AJ112),2)</f>
        <v>34.61</v>
      </c>
      <c r="AK123" s="24">
        <f>ROUND(SUMPRODUCT($I$5:$I$112,AK5:AK112),2)</f>
        <v>59.75</v>
      </c>
      <c r="AM123" s="24">
        <f>ROUND(SUMPRODUCT($I$5:$I$112,AM5:AM112),2)</f>
        <v>72.83</v>
      </c>
      <c r="AN123" s="24">
        <f>ROUND(SUMPRODUCT($I$5:$I$112,AN5:AN112),2)</f>
        <v>60.7</v>
      </c>
      <c r="AO123" s="24">
        <f>ROUND(SUMPRODUCT($I$5:$I$112,AO5:AO112),2)</f>
        <v>51.47</v>
      </c>
      <c r="AQ123" s="24">
        <f>ROUND(SUMPRODUCT($I$5:$I$112,AQ5:AQ112),2)</f>
        <v>68.099999999999994</v>
      </c>
      <c r="AR123" s="24">
        <f>ROUND(SUMPRODUCT($I$5:$I$112,AR5:AR112),2)</f>
        <v>65.709999999999994</v>
      </c>
      <c r="AS123" s="24">
        <f>ROUND(SUMPRODUCT($I$5:$I$112,AS5:AS112),2)</f>
        <v>68.989999999999995</v>
      </c>
      <c r="AT123" s="24">
        <f>ROUND(SUMPRODUCT($I$5:$I$112,AT5:AT112),2)</f>
        <v>69.11</v>
      </c>
      <c r="AU123" s="24">
        <f>ROUND(SUMPRODUCT($I$5:$I$112,AU5:AU112),2)</f>
        <v>64.12</v>
      </c>
      <c r="AW123" s="24">
        <f>ROUND(SUMPRODUCT($I$5:$I$112,AW5:AW112),2)</f>
        <v>55.21</v>
      </c>
      <c r="AX123" s="48"/>
      <c r="AY123" s="24">
        <f>ROUND(SUMPRODUCT($I$5:$I$112,AY5:AY112),2)</f>
        <v>47.25</v>
      </c>
      <c r="AZ123" s="24">
        <f>ROUND(SUMPRODUCT($I$5:$I$112,AZ5:AZ112),2)</f>
        <v>52.17</v>
      </c>
      <c r="BA123" s="24">
        <f>ROUND(SUMPRODUCT($I$5:$I$112,BA5:BA112),2)</f>
        <v>61.19</v>
      </c>
      <c r="BC123" s="26" t="s">
        <v>670</v>
      </c>
    </row>
    <row r="124" spans="1:55" x14ac:dyDescent="0.15">
      <c r="S124" s="26" t="str">
        <f>J3</f>
        <v>Wirtschaftlichkeit</v>
      </c>
      <c r="U124" s="24">
        <f>ROUND(SUMPRODUCT($K$5:$K$112,U5:U112),2)</f>
        <v>64.790000000000006</v>
      </c>
      <c r="V124" s="24">
        <f>ROUND(SUMPRODUCT($K$5:$K$112,V5:V112),2)</f>
        <v>55.54</v>
      </c>
      <c r="W124" s="24">
        <f>ROUND(SUMPRODUCT($K$5:$K$112,W5:W112),2)</f>
        <v>53.96</v>
      </c>
      <c r="X124" s="24">
        <f>ROUND(SUMPRODUCT($K$5:$K$112,X5:X112),2)</f>
        <v>61.79</v>
      </c>
      <c r="Z124" s="24">
        <f>ROUND(SUMPRODUCT($K$5:$K$112,Z5:Z112),2)</f>
        <v>39.46</v>
      </c>
      <c r="AA124" s="24">
        <f>ROUND(SUMPRODUCT($K$5:$K$112,AA5:AA112),2)</f>
        <v>74.459999999999994</v>
      </c>
      <c r="AC124" s="24">
        <f t="shared" ref="AC124:AH124" si="24">ROUND(SUMPRODUCT($K$5:$K$112,AC5:AC112),2)</f>
        <v>66.959999999999994</v>
      </c>
      <c r="AD124" s="24">
        <f t="shared" si="24"/>
        <v>55.47</v>
      </c>
      <c r="AE124" s="24">
        <f t="shared" si="24"/>
        <v>71.92</v>
      </c>
      <c r="AF124" s="24">
        <f t="shared" si="24"/>
        <v>74.97</v>
      </c>
      <c r="AG124" s="24">
        <f t="shared" si="24"/>
        <v>57.02</v>
      </c>
      <c r="AH124" s="24">
        <f t="shared" si="24"/>
        <v>73.680000000000007</v>
      </c>
      <c r="AJ124" s="24">
        <f>ROUND(SUMPRODUCT($K$5:$K$112,AJ5:AJ112),2)</f>
        <v>37.11</v>
      </c>
      <c r="AK124" s="24">
        <f>ROUND(SUMPRODUCT($K$5:$K$112,AK5:AK112),2)</f>
        <v>60.27</v>
      </c>
      <c r="AM124" s="24">
        <f>ROUND(SUMPRODUCT($K$5:$K$112,AM5:AM112),2)</f>
        <v>73.489999999999995</v>
      </c>
      <c r="AN124" s="24">
        <f>ROUND(SUMPRODUCT($K$5:$K$112,AN5:AN112),2)</f>
        <v>58.64</v>
      </c>
      <c r="AO124" s="24">
        <f>ROUND(SUMPRODUCT($K$5:$K$112,AO5:AO112),2)</f>
        <v>54.24</v>
      </c>
      <c r="AQ124" s="24">
        <f>ROUND(SUMPRODUCT($K$5:$K$112,AQ5:AQ112),2)</f>
        <v>65.989999999999995</v>
      </c>
      <c r="AR124" s="24">
        <f>ROUND(SUMPRODUCT($K$5:$K$112,AR5:AR112),2)</f>
        <v>63.92</v>
      </c>
      <c r="AS124" s="24">
        <f>ROUND(SUMPRODUCT($K$5:$K$112,AS5:AS112),2)</f>
        <v>65.38</v>
      </c>
      <c r="AT124" s="24">
        <f>ROUND(SUMPRODUCT($K$5:$K$112,AT5:AT112),2)</f>
        <v>67.069999999999993</v>
      </c>
      <c r="AU124" s="24">
        <f>ROUND(SUMPRODUCT($K$5:$K$112,AU5:AU112),2)</f>
        <v>60.89</v>
      </c>
      <c r="AW124" s="24">
        <f>ROUND(SUMPRODUCT($K$5:$K$112,AW5:AW112),2)</f>
        <v>59.38</v>
      </c>
      <c r="AX124" s="48"/>
      <c r="AY124" s="24">
        <f>ROUND(SUMPRODUCT($K$5:$K$112,AY5:AY112),2)</f>
        <v>49.23</v>
      </c>
      <c r="AZ124" s="24">
        <f>ROUND(SUMPRODUCT($K$5:$K$112,AZ5:AZ112),2)</f>
        <v>52.59</v>
      </c>
      <c r="BA124" s="24">
        <f>ROUND(SUMPRODUCT($K$5:$K$112,BA5:BA112),2)</f>
        <v>60.98</v>
      </c>
      <c r="BC124" s="26" t="s">
        <v>118</v>
      </c>
    </row>
    <row r="125" spans="1:55" x14ac:dyDescent="0.15">
      <c r="S125" s="26" t="str">
        <f>L3</f>
        <v>Gleichgewicht</v>
      </c>
      <c r="U125" s="24">
        <f>ROUND(SUMPRODUCT($M$5:$M$112,U5:U112),2)</f>
        <v>66.67</v>
      </c>
      <c r="V125" s="24">
        <f>ROUND(SUMPRODUCT($M$5:$M$112,V5:V112),2)</f>
        <v>54.92</v>
      </c>
      <c r="W125" s="24">
        <f>ROUND(SUMPRODUCT($M$5:$M$112,W5:W112),2)</f>
        <v>58.33</v>
      </c>
      <c r="X125" s="24">
        <f>ROUND(SUMPRODUCT($M$5:$M$112,X5:X112),2)</f>
        <v>61.79</v>
      </c>
      <c r="Z125" s="24">
        <f>ROUND(SUMPRODUCT($M$5:$M$112,Z5:Z112),2)</f>
        <v>38.21</v>
      </c>
      <c r="AA125" s="24">
        <f>ROUND(SUMPRODUCT($M$5:$M$112,AA5:AA112),2)</f>
        <v>71.959999999999994</v>
      </c>
      <c r="AC125" s="24">
        <f t="shared" ref="AC125:AH125" si="25">ROUND(SUMPRODUCT($M$5:$M$112,AC5:AC112),2)</f>
        <v>68.209999999999994</v>
      </c>
      <c r="AD125" s="24">
        <f t="shared" si="25"/>
        <v>57.35</v>
      </c>
      <c r="AE125" s="24">
        <f t="shared" si="25"/>
        <v>74.42</v>
      </c>
      <c r="AF125" s="24">
        <f t="shared" si="25"/>
        <v>75.599999999999994</v>
      </c>
      <c r="AG125" s="24">
        <f t="shared" si="25"/>
        <v>55.14</v>
      </c>
      <c r="AH125" s="24">
        <f t="shared" si="25"/>
        <v>73.06</v>
      </c>
      <c r="AJ125" s="24">
        <f>ROUND(SUMPRODUCT($M$5:$M$112,AJ5:AJ112),2)</f>
        <v>36.49</v>
      </c>
      <c r="AK125" s="24">
        <f>ROUND(SUMPRODUCT($M$5:$M$112,AK5:AK112),2)</f>
        <v>63.39</v>
      </c>
      <c r="AM125" s="24">
        <f>ROUND(SUMPRODUCT($M$5:$M$112,AM5:AM112),2)</f>
        <v>70.37</v>
      </c>
      <c r="AN125" s="24">
        <f>ROUND(SUMPRODUCT($M$5:$M$112,AN5:AN112),2)</f>
        <v>60.51</v>
      </c>
      <c r="AO125" s="24">
        <f>ROUND(SUMPRODUCT($M$5:$M$112,AO5:AO112),2)</f>
        <v>48.62</v>
      </c>
      <c r="AQ125" s="24">
        <f>ROUND(SUMPRODUCT($M$5:$M$112,AQ5:AQ112),2)</f>
        <v>67.55</v>
      </c>
      <c r="AR125" s="24">
        <f>ROUND(SUMPRODUCT($M$5:$M$112,AR5:AR112),2)</f>
        <v>65.8</v>
      </c>
      <c r="AS125" s="24">
        <f>ROUND(SUMPRODUCT($M$5:$M$112,AS5:AS112),2)</f>
        <v>65.7</v>
      </c>
      <c r="AT125" s="24">
        <f>ROUND(SUMPRODUCT($M$5:$M$112,AT5:AT112),2)</f>
        <v>68.94</v>
      </c>
      <c r="AU125" s="24">
        <f>ROUND(SUMPRODUCT($M$5:$M$112,AU5:AU112),2)</f>
        <v>60.89</v>
      </c>
      <c r="AW125" s="24">
        <f>ROUND(SUMPRODUCT($M$5:$M$112,AW5:AW112),2)</f>
        <v>56.25</v>
      </c>
      <c r="AX125" s="48"/>
      <c r="AY125" s="24">
        <f>ROUND(SUMPRODUCT($M$5:$M$112,AY5:AY112),2)</f>
        <v>50.48</v>
      </c>
      <c r="AZ125" s="24">
        <f>ROUND(SUMPRODUCT($M$5:$M$112,AZ5:AZ112),2)</f>
        <v>53.21</v>
      </c>
      <c r="BA125" s="24">
        <f>ROUND(SUMPRODUCT($M$5:$M$112,BA5:BA112),2)</f>
        <v>61.61</v>
      </c>
      <c r="BC125" s="26" t="s">
        <v>671</v>
      </c>
    </row>
    <row r="126" spans="1:55" x14ac:dyDescent="0.15">
      <c r="S126" s="2" t="s">
        <v>672</v>
      </c>
      <c r="U126" s="24">
        <f>ROUND(SUMPRODUCT($O$5:$O$112,U5:U112),2)</f>
        <v>67.08</v>
      </c>
      <c r="V126" s="24">
        <f>ROUND(SUMPRODUCT($O$5:$O$112,V5:V112),2)</f>
        <v>58.65</v>
      </c>
      <c r="W126" s="24">
        <f>ROUND(SUMPRODUCT($O$5:$O$112,W5:W112),2)</f>
        <v>65.42</v>
      </c>
      <c r="X126" s="24">
        <f>ROUND(SUMPRODUCT($O$5:$O$112,X5:X112),2)</f>
        <v>65.63</v>
      </c>
      <c r="Z126" s="24">
        <f>ROUND(SUMPRODUCT($O$5:$O$112,Z5:Z112),2)</f>
        <v>38.75</v>
      </c>
      <c r="AA126" s="24">
        <f>ROUND(SUMPRODUCT($O$5:$O$112,AA5:AA112),2)</f>
        <v>65.31</v>
      </c>
      <c r="AC126" s="24">
        <f t="shared" ref="AC126:AH126" si="26">ROUND(SUMPRODUCT($O$5:$O$112,AC5:AC112),2)</f>
        <v>68.13</v>
      </c>
      <c r="AD126" s="24">
        <f t="shared" si="26"/>
        <v>53.02</v>
      </c>
      <c r="AE126" s="24">
        <f t="shared" si="26"/>
        <v>76.150000000000006</v>
      </c>
      <c r="AF126" s="24">
        <f t="shared" si="26"/>
        <v>80.209999999999994</v>
      </c>
      <c r="AG126" s="24">
        <f t="shared" si="26"/>
        <v>58.13</v>
      </c>
      <c r="AH126" s="24">
        <f t="shared" si="26"/>
        <v>80.52</v>
      </c>
      <c r="AJ126" s="24">
        <f>ROUND(SUMPRODUCT($O$5:$O$112,AJ5:AJ112),2)</f>
        <v>31.15</v>
      </c>
      <c r="AK126" s="24">
        <f>ROUND(SUMPRODUCT($O$5:$O$112,AK5:AK112),2)</f>
        <v>60.94</v>
      </c>
      <c r="AM126" s="24">
        <f>ROUND(SUMPRODUCT($O$5:$O$112,AM5:AM112),2)</f>
        <v>75.73</v>
      </c>
      <c r="AN126" s="24">
        <f>ROUND(SUMPRODUCT($O$5:$O$112,AN5:AN112),2)</f>
        <v>65.099999999999994</v>
      </c>
      <c r="AO126" s="24">
        <f>ROUND(SUMPRODUCT($O$5:$O$112,AO5:AO112),2)</f>
        <v>48.54</v>
      </c>
      <c r="AQ126" s="24">
        <f>ROUND(SUMPRODUCT($O$5:$O$112,AQ5:AQ112),2)</f>
        <v>69.22</v>
      </c>
      <c r="AR126" s="24">
        <f>ROUND(SUMPRODUCT($O$5:$O$112,AR5:AR112),2)</f>
        <v>66.349999999999994</v>
      </c>
      <c r="AS126" s="24">
        <f>ROUND(SUMPRODUCT($O$5:$O$112,AS5:AS112),2)</f>
        <v>74.22</v>
      </c>
      <c r="AT126" s="24">
        <f>ROUND(SUMPRODUCT($O$5:$O$112,AT5:AT112),2)</f>
        <v>71.349999999999994</v>
      </c>
      <c r="AU126" s="24">
        <f>ROUND(SUMPRODUCT($O$5:$O$112,AU5:AU112),2)</f>
        <v>66.56</v>
      </c>
      <c r="AW126" s="24">
        <f>ROUND(SUMPRODUCT($O$5:$O$112,AW5:AW112),2)</f>
        <v>50.94</v>
      </c>
      <c r="AX126" s="48"/>
      <c r="AY126" s="24">
        <f>ROUND(SUMPRODUCT($O$5:$O$112,AY5:AY112),2)</f>
        <v>44.79</v>
      </c>
      <c r="AZ126" s="24">
        <f>ROUND(SUMPRODUCT($O$5:$O$112,AZ5:AZ112),2)</f>
        <v>53.75</v>
      </c>
      <c r="BA126" s="24">
        <f>ROUND(SUMPRODUCT($O$5:$O$112,BA5:BA112),2)</f>
        <v>65.31</v>
      </c>
      <c r="BC126" s="2" t="s">
        <v>672</v>
      </c>
    </row>
    <row r="127" spans="1:55" x14ac:dyDescent="0.15">
      <c r="S127" s="2" t="s">
        <v>673</v>
      </c>
      <c r="U127" s="24">
        <f>ROUND(SUMPRODUCT($Q$5:$Q$112,U5:U112),2)</f>
        <v>64.38</v>
      </c>
      <c r="V127" s="24">
        <f>ROUND(SUMPRODUCT($Q$5:$Q$112,V5:V112),2)</f>
        <v>53.56</v>
      </c>
      <c r="W127" s="24">
        <f>ROUND(SUMPRODUCT($Q$5:$Q$112,W5:W112),2)</f>
        <v>52.81</v>
      </c>
      <c r="X127" s="24">
        <f>ROUND(SUMPRODUCT($Q$5:$Q$112,X5:X112),2)</f>
        <v>61.26</v>
      </c>
      <c r="Z127" s="24">
        <f>ROUND(SUMPRODUCT($Q$5:$Q$112,Z5:Z112),2)</f>
        <v>37.17</v>
      </c>
      <c r="AA127" s="24">
        <f>ROUND(SUMPRODUCT($Q$5:$Q$112,AA5:AA112),2)</f>
        <v>75.400000000000006</v>
      </c>
      <c r="AC127" s="24">
        <f t="shared" ref="AC127:AH127" si="27">ROUND(SUMPRODUCT($Q$5:$Q$112,AC5:AC112),2)</f>
        <v>66.03</v>
      </c>
      <c r="AD127" s="24">
        <f t="shared" si="27"/>
        <v>55.47</v>
      </c>
      <c r="AE127" s="24">
        <f t="shared" si="27"/>
        <v>67.23</v>
      </c>
      <c r="AF127" s="24">
        <f t="shared" si="27"/>
        <v>71.22</v>
      </c>
      <c r="AG127" s="24">
        <f t="shared" si="27"/>
        <v>58.68</v>
      </c>
      <c r="AH127" s="24">
        <f t="shared" si="27"/>
        <v>68.37</v>
      </c>
      <c r="AJ127" s="24">
        <f>ROUND(SUMPRODUCT($Q$5:$Q$112,AJ5:AJ112),2)</f>
        <v>43.68</v>
      </c>
      <c r="AK127" s="24">
        <f>ROUND(SUMPRODUCT($Q$5:$Q$112,AK5:AK112),2)</f>
        <v>56.93</v>
      </c>
      <c r="AM127" s="24">
        <f>ROUND(SUMPRODUCT($Q$5:$Q$112,AM5:AM112),2)</f>
        <v>69.010000000000005</v>
      </c>
      <c r="AN127" s="24">
        <f>ROUND(SUMPRODUCT($Q$5:$Q$112,AN5:AN112),2)</f>
        <v>50.51</v>
      </c>
      <c r="AO127" s="24">
        <f>ROUND(SUMPRODUCT($Q$5:$Q$112,AO5:AO112),2)</f>
        <v>51.85</v>
      </c>
      <c r="AQ127" s="24">
        <f>ROUND(SUMPRODUCT($Q$5:$Q$112,AQ5:AQ112),2)</f>
        <v>67.19</v>
      </c>
      <c r="AR127" s="24">
        <f>ROUND(SUMPRODUCT($Q$5:$Q$112,AR5:AR112),2)</f>
        <v>60.9</v>
      </c>
      <c r="AS127" s="24">
        <f>ROUND(SUMPRODUCT($Q$5:$Q$112,AS5:AS112),2)</f>
        <v>60.33</v>
      </c>
      <c r="AT127" s="24">
        <f>ROUND(SUMPRODUCT($Q$5:$Q$112,AT5:AT112),2)</f>
        <v>66.540000000000006</v>
      </c>
      <c r="AU127" s="24">
        <f>ROUND(SUMPRODUCT($Q$5:$Q$112,AU5:AU112),2)</f>
        <v>55.06</v>
      </c>
      <c r="AW127" s="24">
        <f>ROUND(SUMPRODUCT($Q$5:$Q$112,AW5:AW112),2)</f>
        <v>56.15</v>
      </c>
      <c r="AX127" s="48"/>
      <c r="AY127" s="24">
        <f>ROUND(SUMPRODUCT($Q$5:$Q$112,AY5:AY112),2)</f>
        <v>47.87</v>
      </c>
      <c r="AZ127" s="24">
        <f>ROUND(SUMPRODUCT($Q$5:$Q$112,AZ5:AZ112),2)</f>
        <v>47.17</v>
      </c>
      <c r="BA127" s="24">
        <f>ROUND(SUMPRODUCT($Q$5:$Q$112,BA5:BA112),2)</f>
        <v>51.5</v>
      </c>
      <c r="BC127" s="2" t="s">
        <v>673</v>
      </c>
    </row>
    <row r="128" spans="1:55" ht="15" thickBot="1" x14ac:dyDescent="0.2">
      <c r="Z128" s="27"/>
      <c r="AX128" s="48"/>
    </row>
    <row r="129" spans="19:55" ht="15" thickBot="1" x14ac:dyDescent="0.2">
      <c r="S129" s="23" t="s">
        <v>687</v>
      </c>
      <c r="T129" s="14"/>
      <c r="U129" s="43" t="s">
        <v>674</v>
      </c>
      <c r="V129" s="54" t="s">
        <v>675</v>
      </c>
      <c r="W129" s="54" t="s">
        <v>676</v>
      </c>
      <c r="X129" s="54" t="s">
        <v>677</v>
      </c>
      <c r="Y129" s="14"/>
      <c r="Z129" s="43" t="s">
        <v>674</v>
      </c>
      <c r="AA129" s="54" t="s">
        <v>675</v>
      </c>
      <c r="AB129" s="14"/>
      <c r="AC129" s="23" t="s">
        <v>674</v>
      </c>
      <c r="AD129" s="54" t="s">
        <v>688</v>
      </c>
      <c r="AE129" s="54" t="s">
        <v>679</v>
      </c>
      <c r="AF129" s="42" t="s">
        <v>680</v>
      </c>
      <c r="AG129" s="54" t="s">
        <v>681</v>
      </c>
      <c r="AH129" s="54" t="s">
        <v>682</v>
      </c>
      <c r="AI129" s="14"/>
      <c r="AJ129" s="54" t="s">
        <v>674</v>
      </c>
      <c r="AK129" s="42" t="s">
        <v>675</v>
      </c>
      <c r="AL129" s="14"/>
      <c r="AM129" s="43" t="s">
        <v>674</v>
      </c>
      <c r="AN129" s="54" t="s">
        <v>675</v>
      </c>
      <c r="AO129" s="54" t="s">
        <v>683</v>
      </c>
      <c r="AP129" s="14"/>
      <c r="AQ129" s="275" t="s">
        <v>674</v>
      </c>
      <c r="AR129" s="276" t="s">
        <v>675</v>
      </c>
      <c r="AS129" s="276" t="s">
        <v>676</v>
      </c>
      <c r="AT129" s="42" t="s">
        <v>677</v>
      </c>
      <c r="AU129" s="54" t="s">
        <v>678</v>
      </c>
      <c r="AV129" s="14"/>
      <c r="AW129" s="43" t="s">
        <v>674</v>
      </c>
      <c r="AX129" s="49"/>
      <c r="AY129" s="23" t="s">
        <v>674</v>
      </c>
      <c r="AZ129" s="54" t="s">
        <v>684</v>
      </c>
      <c r="BA129" s="42" t="s">
        <v>685</v>
      </c>
      <c r="BB129" s="14"/>
      <c r="BC129" s="23" t="s">
        <v>687</v>
      </c>
    </row>
    <row r="131" spans="19:55" x14ac:dyDescent="0.15">
      <c r="S131" s="33">
        <f t="shared" ref="S131:S162" si="28">SUMPRODUCT($U$121:$AF$121,U131:AF131)</f>
        <v>174.62</v>
      </c>
      <c r="T131" s="31"/>
      <c r="U131" s="32">
        <v>1</v>
      </c>
      <c r="V131" s="32"/>
      <c r="W131" s="32"/>
      <c r="X131" s="32"/>
      <c r="Y131" s="31"/>
      <c r="Z131" s="32">
        <v>1</v>
      </c>
      <c r="AA131" s="32"/>
      <c r="AB131" s="31"/>
      <c r="AC131" s="32"/>
      <c r="AD131" s="32"/>
      <c r="AE131" s="32">
        <v>1</v>
      </c>
      <c r="AF131" s="32"/>
      <c r="AG131" s="32"/>
      <c r="AH131" s="32"/>
      <c r="AI131" s="31"/>
      <c r="AJ131" s="24"/>
      <c r="AK131" s="24">
        <v>1</v>
      </c>
      <c r="AL131" s="24"/>
      <c r="AM131" s="24">
        <v>1</v>
      </c>
      <c r="AN131" s="24"/>
      <c r="AO131" s="24"/>
      <c r="AP131" s="24"/>
      <c r="AS131" s="24">
        <v>1</v>
      </c>
      <c r="AV131" s="24"/>
      <c r="AW131" s="24">
        <v>1</v>
      </c>
      <c r="BA131" s="24">
        <v>1</v>
      </c>
      <c r="BC131" s="33">
        <f>SUMPRODUCT($AJ$121:$BA$121,AJ131:BA131)</f>
        <v>320.58999999999997</v>
      </c>
    </row>
    <row r="132" spans="19:55" x14ac:dyDescent="0.15">
      <c r="S132" s="33">
        <f t="shared" si="28"/>
        <v>172.17000000000002</v>
      </c>
      <c r="T132" s="31"/>
      <c r="U132" s="32"/>
      <c r="V132" s="32"/>
      <c r="W132" s="32"/>
      <c r="X132" s="32">
        <v>1</v>
      </c>
      <c r="Y132" s="31"/>
      <c r="Z132" s="32">
        <v>1</v>
      </c>
      <c r="AA132" s="32"/>
      <c r="AB132" s="31"/>
      <c r="AC132" s="32"/>
      <c r="AD132" s="32"/>
      <c r="AE132" s="32">
        <v>1</v>
      </c>
      <c r="AF132" s="32"/>
      <c r="AG132" s="32"/>
      <c r="AH132" s="32"/>
      <c r="AI132" s="31"/>
      <c r="AJ132" s="24"/>
      <c r="AK132" s="24">
        <v>1</v>
      </c>
      <c r="AL132" s="24"/>
      <c r="AM132" s="24">
        <v>1</v>
      </c>
      <c r="AN132" s="24"/>
      <c r="AO132" s="24"/>
      <c r="AP132" s="24"/>
      <c r="AQ132" s="24">
        <v>1</v>
      </c>
      <c r="AV132" s="24"/>
      <c r="AW132" s="24">
        <v>1</v>
      </c>
      <c r="BA132" s="24">
        <v>1</v>
      </c>
      <c r="BC132" s="33">
        <f>SUMPRODUCT($AJ$121:$BA$121,AJ132:BA132)</f>
        <v>320.13</v>
      </c>
    </row>
    <row r="133" spans="19:55" x14ac:dyDescent="0.15">
      <c r="S133" s="33">
        <f t="shared" si="28"/>
        <v>170.01999999999998</v>
      </c>
      <c r="T133" s="31"/>
      <c r="U133" s="32">
        <v>1</v>
      </c>
      <c r="V133" s="32"/>
      <c r="W133" s="32"/>
      <c r="X133" s="32"/>
      <c r="Y133" s="31"/>
      <c r="Z133" s="32">
        <v>1</v>
      </c>
      <c r="AA133" s="32"/>
      <c r="AB133" s="31"/>
      <c r="AC133" s="32">
        <v>1</v>
      </c>
      <c r="AD133" s="32"/>
      <c r="AE133" s="32"/>
      <c r="AF133" s="32"/>
      <c r="AG133" s="32"/>
      <c r="AH133" s="32"/>
      <c r="AI133" s="31"/>
      <c r="AJ133" s="24"/>
      <c r="AK133" s="24">
        <v>1</v>
      </c>
      <c r="AL133" s="24"/>
      <c r="AM133" s="24">
        <v>1</v>
      </c>
      <c r="AN133" s="24"/>
      <c r="AO133" s="24"/>
      <c r="AP133" s="24"/>
      <c r="AT133" s="24">
        <v>1</v>
      </c>
      <c r="AV133" s="24"/>
      <c r="AW133" s="24">
        <v>1</v>
      </c>
      <c r="BA133" s="24">
        <v>1</v>
      </c>
      <c r="BC133" s="33">
        <f>SUMPRODUCT($AJ$121:$BA$121,AJ133:BA133)</f>
        <v>321.92</v>
      </c>
    </row>
    <row r="134" spans="19:55" x14ac:dyDescent="0.15">
      <c r="S134" s="33">
        <f t="shared" si="28"/>
        <v>167.57</v>
      </c>
      <c r="T134" s="31"/>
      <c r="U134" s="32"/>
      <c r="V134" s="32"/>
      <c r="W134" s="32"/>
      <c r="X134" s="32">
        <v>1</v>
      </c>
      <c r="Y134" s="31"/>
      <c r="Z134" s="32">
        <v>1</v>
      </c>
      <c r="AA134" s="32"/>
      <c r="AB134" s="31"/>
      <c r="AC134" s="32">
        <v>1</v>
      </c>
      <c r="AD134" s="32"/>
      <c r="AE134" s="32"/>
      <c r="AF134" s="32"/>
      <c r="AG134" s="32"/>
      <c r="AH134" s="32"/>
      <c r="AI134" s="31"/>
      <c r="AJ134" s="24"/>
      <c r="AK134" s="24"/>
      <c r="AL134" s="24"/>
      <c r="AM134" s="24"/>
      <c r="AN134" s="24"/>
      <c r="AO134" s="24"/>
      <c r="AP134" s="24"/>
      <c r="AV134" s="24"/>
      <c r="BC134" s="33"/>
    </row>
    <row r="135" spans="19:55" x14ac:dyDescent="0.15">
      <c r="S135" s="34">
        <f t="shared" si="28"/>
        <v>167.2</v>
      </c>
      <c r="W135" s="24">
        <v>1</v>
      </c>
      <c r="Z135" s="24">
        <v>1</v>
      </c>
      <c r="AE135" s="24">
        <v>1</v>
      </c>
    </row>
    <row r="136" spans="19:55" x14ac:dyDescent="0.15">
      <c r="S136" s="34">
        <f t="shared" si="28"/>
        <v>165.37</v>
      </c>
      <c r="V136" s="24">
        <v>1</v>
      </c>
      <c r="Z136" s="24">
        <v>1</v>
      </c>
      <c r="AE136" s="24">
        <v>1</v>
      </c>
    </row>
    <row r="137" spans="19:55" x14ac:dyDescent="0.15">
      <c r="S137" s="34">
        <f t="shared" si="28"/>
        <v>162.6</v>
      </c>
      <c r="W137" s="24">
        <v>1</v>
      </c>
      <c r="Z137" s="24">
        <v>1</v>
      </c>
      <c r="AC137" s="24">
        <v>1</v>
      </c>
    </row>
    <row r="138" spans="19:55" x14ac:dyDescent="0.15">
      <c r="S138" s="34">
        <f t="shared" si="28"/>
        <v>160.76999999999998</v>
      </c>
      <c r="V138" s="24">
        <v>1</v>
      </c>
      <c r="Z138" s="24">
        <v>1</v>
      </c>
      <c r="AC138" s="24">
        <v>1</v>
      </c>
    </row>
    <row r="139" spans="19:55" x14ac:dyDescent="0.15">
      <c r="S139" s="34">
        <f t="shared" si="28"/>
        <v>156.63</v>
      </c>
      <c r="U139" s="24">
        <v>1</v>
      </c>
      <c r="Z139" s="24">
        <v>1</v>
      </c>
      <c r="AD139" s="24">
        <v>1</v>
      </c>
    </row>
    <row r="140" spans="19:55" x14ac:dyDescent="0.15">
      <c r="S140" s="34">
        <f t="shared" si="28"/>
        <v>178.38</v>
      </c>
      <c r="U140" s="24">
        <v>1</v>
      </c>
      <c r="Z140" s="24">
        <v>1</v>
      </c>
      <c r="AF140" s="24">
        <v>1</v>
      </c>
      <c r="AG140" s="24">
        <v>1</v>
      </c>
      <c r="AH140" s="24">
        <v>1</v>
      </c>
    </row>
    <row r="141" spans="19:55" x14ac:dyDescent="0.15">
      <c r="S141" s="34">
        <f t="shared" si="28"/>
        <v>154.18</v>
      </c>
      <c r="X141" s="24">
        <v>1</v>
      </c>
      <c r="Z141" s="24">
        <v>1</v>
      </c>
      <c r="AD141" s="24">
        <v>1</v>
      </c>
    </row>
    <row r="142" spans="19:55" x14ac:dyDescent="0.15">
      <c r="S142" s="34">
        <f t="shared" si="28"/>
        <v>175.93</v>
      </c>
      <c r="X142" s="24">
        <v>1</v>
      </c>
      <c r="Z142" s="24">
        <v>1</v>
      </c>
      <c r="AF142" s="24">
        <v>1</v>
      </c>
      <c r="AG142" s="24">
        <v>1</v>
      </c>
      <c r="AH142" s="24">
        <v>1</v>
      </c>
    </row>
    <row r="143" spans="19:55" x14ac:dyDescent="0.15">
      <c r="S143" s="34">
        <f t="shared" si="28"/>
        <v>149.21</v>
      </c>
      <c r="W143" s="24">
        <v>1</v>
      </c>
      <c r="Z143" s="24">
        <v>1</v>
      </c>
      <c r="AD143" s="24">
        <v>1</v>
      </c>
    </row>
    <row r="144" spans="19:55" x14ac:dyDescent="0.15">
      <c r="S144" s="34">
        <f t="shared" si="28"/>
        <v>170.96</v>
      </c>
      <c r="W144" s="24">
        <v>1</v>
      </c>
      <c r="Z144" s="24">
        <v>1</v>
      </c>
      <c r="AF144" s="24">
        <v>1</v>
      </c>
      <c r="AG144" s="24">
        <v>1</v>
      </c>
      <c r="AH144" s="24">
        <v>1</v>
      </c>
    </row>
    <row r="145" spans="19:34" x14ac:dyDescent="0.15">
      <c r="S145" s="34">
        <f t="shared" si="28"/>
        <v>147.38</v>
      </c>
      <c r="V145" s="24">
        <v>1</v>
      </c>
      <c r="Z145" s="24">
        <v>1</v>
      </c>
      <c r="AD145" s="24">
        <v>1</v>
      </c>
    </row>
    <row r="146" spans="19:34" x14ac:dyDescent="0.15">
      <c r="S146" s="34">
        <f t="shared" si="28"/>
        <v>169.13</v>
      </c>
      <c r="V146" s="24">
        <v>1</v>
      </c>
      <c r="Z146" s="24">
        <v>1</v>
      </c>
      <c r="AF146" s="24">
        <v>1</v>
      </c>
      <c r="AG146" s="24">
        <v>1</v>
      </c>
      <c r="AH146" s="24">
        <v>1</v>
      </c>
    </row>
    <row r="147" spans="19:34" x14ac:dyDescent="0.15">
      <c r="S147" s="34">
        <f t="shared" si="28"/>
        <v>208.7</v>
      </c>
      <c r="U147" s="24">
        <v>1</v>
      </c>
      <c r="AA147" s="24">
        <v>1</v>
      </c>
      <c r="AE147" s="24">
        <v>1</v>
      </c>
    </row>
    <row r="148" spans="19:34" x14ac:dyDescent="0.15">
      <c r="S148" s="34">
        <f t="shared" si="28"/>
        <v>206.25</v>
      </c>
      <c r="X148" s="24">
        <v>1</v>
      </c>
      <c r="AA148" s="24">
        <v>1</v>
      </c>
      <c r="AE148" s="24">
        <v>1</v>
      </c>
    </row>
    <row r="149" spans="19:34" x14ac:dyDescent="0.15">
      <c r="S149" s="34">
        <f t="shared" si="28"/>
        <v>204.09999999999997</v>
      </c>
      <c r="U149" s="24">
        <v>1</v>
      </c>
      <c r="AA149" s="24">
        <v>1</v>
      </c>
      <c r="AC149" s="24">
        <v>1</v>
      </c>
    </row>
    <row r="150" spans="19:34" x14ac:dyDescent="0.15">
      <c r="S150" s="34">
        <f t="shared" si="28"/>
        <v>201.64999999999998</v>
      </c>
      <c r="X150" s="24">
        <v>1</v>
      </c>
      <c r="AA150" s="24">
        <v>1</v>
      </c>
      <c r="AC150" s="24">
        <v>1</v>
      </c>
    </row>
    <row r="151" spans="19:34" x14ac:dyDescent="0.15">
      <c r="S151" s="34">
        <f t="shared" si="28"/>
        <v>201.27999999999997</v>
      </c>
      <c r="W151" s="24">
        <v>1</v>
      </c>
      <c r="AA151" s="24">
        <v>1</v>
      </c>
      <c r="AE151" s="24">
        <v>1</v>
      </c>
    </row>
    <row r="152" spans="19:34" x14ac:dyDescent="0.15">
      <c r="S152" s="34">
        <f t="shared" si="28"/>
        <v>199.45</v>
      </c>
      <c r="V152" s="24">
        <v>1</v>
      </c>
      <c r="AA152" s="24">
        <v>1</v>
      </c>
      <c r="AE152" s="24">
        <v>1</v>
      </c>
    </row>
    <row r="153" spans="19:34" x14ac:dyDescent="0.15">
      <c r="S153" s="34">
        <f t="shared" si="28"/>
        <v>196.67999999999998</v>
      </c>
      <c r="W153" s="24">
        <v>1</v>
      </c>
      <c r="AA153" s="24">
        <v>1</v>
      </c>
      <c r="AC153" s="24">
        <v>1</v>
      </c>
    </row>
    <row r="154" spans="19:34" x14ac:dyDescent="0.15">
      <c r="S154" s="34">
        <f t="shared" si="28"/>
        <v>194.85</v>
      </c>
      <c r="V154" s="24">
        <v>1</v>
      </c>
      <c r="AA154" s="24">
        <v>1</v>
      </c>
      <c r="AC154" s="24">
        <v>1</v>
      </c>
    </row>
    <row r="155" spans="19:34" x14ac:dyDescent="0.15">
      <c r="S155" s="34">
        <f t="shared" si="28"/>
        <v>190.70999999999998</v>
      </c>
      <c r="U155" s="24">
        <v>1</v>
      </c>
      <c r="AA155" s="24">
        <v>1</v>
      </c>
      <c r="AD155" s="24">
        <v>1</v>
      </c>
    </row>
    <row r="156" spans="19:34" x14ac:dyDescent="0.15">
      <c r="S156" s="34">
        <f t="shared" si="28"/>
        <v>212.45999999999998</v>
      </c>
      <c r="U156" s="24">
        <v>1</v>
      </c>
      <c r="AA156" s="24">
        <v>1</v>
      </c>
      <c r="AF156" s="24">
        <v>1</v>
      </c>
      <c r="AG156" s="24">
        <v>1</v>
      </c>
      <c r="AH156" s="24">
        <v>1</v>
      </c>
    </row>
    <row r="157" spans="19:34" x14ac:dyDescent="0.15">
      <c r="S157" s="34">
        <f t="shared" si="28"/>
        <v>188.26</v>
      </c>
      <c r="X157" s="24">
        <v>1</v>
      </c>
      <c r="AA157" s="24">
        <v>1</v>
      </c>
      <c r="AD157" s="24">
        <v>1</v>
      </c>
    </row>
    <row r="158" spans="19:34" x14ac:dyDescent="0.15">
      <c r="S158" s="34">
        <f t="shared" si="28"/>
        <v>210.01</v>
      </c>
      <c r="X158" s="24">
        <v>1</v>
      </c>
      <c r="AA158" s="24">
        <v>1</v>
      </c>
      <c r="AF158" s="24">
        <v>1</v>
      </c>
      <c r="AG158" s="24">
        <v>1</v>
      </c>
      <c r="AH158" s="24">
        <v>1</v>
      </c>
    </row>
    <row r="159" spans="19:34" x14ac:dyDescent="0.15">
      <c r="S159" s="34">
        <f t="shared" si="28"/>
        <v>183.29</v>
      </c>
      <c r="W159" s="24">
        <v>1</v>
      </c>
      <c r="AA159" s="24">
        <v>1</v>
      </c>
      <c r="AD159" s="24">
        <v>1</v>
      </c>
    </row>
    <row r="160" spans="19:34" x14ac:dyDescent="0.15">
      <c r="S160" s="34">
        <f t="shared" si="28"/>
        <v>205.04</v>
      </c>
      <c r="W160" s="24">
        <v>1</v>
      </c>
      <c r="AA160" s="24">
        <v>1</v>
      </c>
      <c r="AF160" s="24">
        <v>1</v>
      </c>
      <c r="AG160" s="24">
        <v>1</v>
      </c>
      <c r="AH160" s="24">
        <v>1</v>
      </c>
    </row>
    <row r="161" spans="19:53" x14ac:dyDescent="0.15">
      <c r="S161" s="34">
        <f t="shared" si="28"/>
        <v>181.46</v>
      </c>
      <c r="V161" s="24">
        <v>1</v>
      </c>
      <c r="AA161" s="24">
        <v>1</v>
      </c>
      <c r="AD161" s="24">
        <v>1</v>
      </c>
    </row>
    <row r="162" spans="19:53" x14ac:dyDescent="0.15">
      <c r="S162" s="34">
        <f t="shared" si="28"/>
        <v>203.21</v>
      </c>
      <c r="V162" s="24">
        <v>1</v>
      </c>
      <c r="AA162" s="24">
        <v>1</v>
      </c>
      <c r="AF162" s="24">
        <v>1</v>
      </c>
      <c r="AG162" s="24">
        <v>1</v>
      </c>
      <c r="AH162" s="24">
        <v>1</v>
      </c>
    </row>
    <row r="166" spans="19:53" x14ac:dyDescent="0.15">
      <c r="U166" s="45">
        <f>SUM(U121:U127)/7</f>
        <v>65.667142857142863</v>
      </c>
      <c r="V166" s="45">
        <f>SUM(V121:V127)/7</f>
        <v>55.488571428571426</v>
      </c>
      <c r="W166" s="45">
        <f>SUM(W121:W127)/7</f>
        <v>57.850000000000009</v>
      </c>
      <c r="X166" s="45">
        <f>SUM(X121:X127)/7</f>
        <v>62.762857142857136</v>
      </c>
      <c r="Y166" s="46"/>
      <c r="Z166" s="45">
        <f>SUM(Z121:Z127)/7</f>
        <v>38.96857142857143</v>
      </c>
      <c r="AA166" s="45">
        <f>SUM(AA121:AA127)/7</f>
        <v>71.784285714285716</v>
      </c>
      <c r="AB166" s="46"/>
      <c r="AC166" s="45">
        <f t="shared" ref="AC166:AH166" si="29">SUM(AC121:AC127)/7</f>
        <v>67.5</v>
      </c>
      <c r="AD166" s="45">
        <f t="shared" si="29"/>
        <v>55.035714285714285</v>
      </c>
      <c r="AE166" s="45">
        <f t="shared" si="29"/>
        <v>72.681428571428583</v>
      </c>
      <c r="AF166" s="45">
        <f t="shared" si="29"/>
        <v>76.34</v>
      </c>
      <c r="AG166" s="45">
        <f t="shared" si="29"/>
        <v>57.671428571428578</v>
      </c>
      <c r="AH166" s="45">
        <f t="shared" si="29"/>
        <v>74.91</v>
      </c>
      <c r="AI166" s="46"/>
      <c r="AJ166" s="45">
        <f t="shared" ref="AJ166:AO166" si="30">SUM(AJ121:AJ127)/7</f>
        <v>36.965714285714284</v>
      </c>
      <c r="AK166" s="45">
        <f t="shared" si="30"/>
        <v>60.797142857142866</v>
      </c>
      <c r="AL166" s="45">
        <f t="shared" si="30"/>
        <v>0</v>
      </c>
      <c r="AM166" s="45">
        <f t="shared" si="30"/>
        <v>72.897142857142867</v>
      </c>
      <c r="AN166" s="45">
        <f t="shared" si="30"/>
        <v>59.462857142857146</v>
      </c>
      <c r="AO166" s="45">
        <f t="shared" si="30"/>
        <v>51.332857142857151</v>
      </c>
      <c r="AP166" s="46"/>
      <c r="AQ166" s="45">
        <f>SUM(AQ121:AQ127)/7</f>
        <v>67.815714285714279</v>
      </c>
      <c r="AR166" s="45">
        <f>SUM(AR121:AR127)/7</f>
        <v>64.598571428571418</v>
      </c>
      <c r="AS166" s="45">
        <f>SUM(AS121:AS127)/7</f>
        <v>67.637142857142848</v>
      </c>
      <c r="AT166" s="45">
        <f>SUM(AT121:AT127)/7</f>
        <v>68.797142857142859</v>
      </c>
      <c r="AU166" s="45">
        <f>SUM(AU121:AU127)/7</f>
        <v>61.921428571428571</v>
      </c>
      <c r="AV166" s="46"/>
      <c r="AW166" s="45">
        <f>SUM(AW121:AW127)/7</f>
        <v>55.9</v>
      </c>
      <c r="AX166" s="45"/>
      <c r="AY166" s="45">
        <f>SUM(AY121:AY127)/7</f>
        <v>47.452857142857148</v>
      </c>
      <c r="AZ166" s="45">
        <f>SUM(AZ121:AZ127)/7</f>
        <v>52.092857142857149</v>
      </c>
      <c r="BA166" s="45">
        <f>SUM(BA121:BA127)/7</f>
        <v>60.66571428571428</v>
      </c>
    </row>
  </sheetData>
  <sheetProtection algorithmName="SHA-512" hashValue="kHgaZsQXRLroC9mjb3m6atJpFe2q7Ysv+6/ptV9cDXCOY9vd8s//If+RltEi6+YeH6R1ubVLQZpdybQJG0LQsA==" saltValue="rJfn0sgq/+pnC107AZbEyQ==" spinCount="100000" sheet="1" objects="1" scenarios="1"/>
  <autoFilter ref="A4:E114" xr:uid="{00000000-0009-0000-0000-000008000000}"/>
  <mergeCells count="1328">
    <mergeCell ref="BA110:BA112"/>
    <mergeCell ref="AM110:AM112"/>
    <mergeCell ref="AN110:AN112"/>
    <mergeCell ref="AO110:AO112"/>
    <mergeCell ref="AQ110:AQ112"/>
    <mergeCell ref="AR110:AR112"/>
    <mergeCell ref="AS110:AS112"/>
    <mergeCell ref="AD110:AD112"/>
    <mergeCell ref="AE110:AE112"/>
    <mergeCell ref="AF110:AF112"/>
    <mergeCell ref="AG110:AG112"/>
    <mergeCell ref="AJ110:AJ112"/>
    <mergeCell ref="AK110:AK112"/>
    <mergeCell ref="B110:B112"/>
    <mergeCell ref="E110:E112"/>
    <mergeCell ref="G110:G112"/>
    <mergeCell ref="I110:I112"/>
    <mergeCell ref="K110:K112"/>
    <mergeCell ref="M110:M112"/>
    <mergeCell ref="Z110:Z112"/>
    <mergeCell ref="AA110:AA112"/>
    <mergeCell ref="AC110:AC112"/>
    <mergeCell ref="O107:O109"/>
    <mergeCell ref="P107:P112"/>
    <mergeCell ref="Q107:Q109"/>
    <mergeCell ref="U107:U109"/>
    <mergeCell ref="O110:O112"/>
    <mergeCell ref="Q110:Q112"/>
    <mergeCell ref="U110:U112"/>
    <mergeCell ref="G107:G109"/>
    <mergeCell ref="H107:H112"/>
    <mergeCell ref="I107:I109"/>
    <mergeCell ref="J107:J112"/>
    <mergeCell ref="K107:K109"/>
    <mergeCell ref="L107:L112"/>
    <mergeCell ref="AT110:AT112"/>
    <mergeCell ref="AU110:AU112"/>
    <mergeCell ref="AQ107:AQ109"/>
    <mergeCell ref="AR107:AR109"/>
    <mergeCell ref="AS107:AS109"/>
    <mergeCell ref="AD107:AD109"/>
    <mergeCell ref="AE107:AE109"/>
    <mergeCell ref="AF107:AF109"/>
    <mergeCell ref="AG107:AG109"/>
    <mergeCell ref="W107:W109"/>
    <mergeCell ref="X107:X109"/>
    <mergeCell ref="Z107:Z109"/>
    <mergeCell ref="AA107:AA109"/>
    <mergeCell ref="AC107:AC109"/>
    <mergeCell ref="V110:V112"/>
    <mergeCell ref="W110:W112"/>
    <mergeCell ref="X110:X112"/>
    <mergeCell ref="AZ104:AZ106"/>
    <mergeCell ref="AT107:AT109"/>
    <mergeCell ref="AU107:AU109"/>
    <mergeCell ref="AW107:AW109"/>
    <mergeCell ref="AY107:AY109"/>
    <mergeCell ref="AZ107:AZ109"/>
    <mergeCell ref="AW110:AW112"/>
    <mergeCell ref="AY110:AY112"/>
    <mergeCell ref="AZ110:AZ112"/>
    <mergeCell ref="BA104:BA106"/>
    <mergeCell ref="A107:A112"/>
    <mergeCell ref="B107:B109"/>
    <mergeCell ref="C107:C112"/>
    <mergeCell ref="D107:D112"/>
    <mergeCell ref="E107:E109"/>
    <mergeCell ref="F107:F112"/>
    <mergeCell ref="AO104:AO106"/>
    <mergeCell ref="AQ104:AQ106"/>
    <mergeCell ref="AR104:AR106"/>
    <mergeCell ref="AS104:AS106"/>
    <mergeCell ref="AT104:AT106"/>
    <mergeCell ref="AU104:AU106"/>
    <mergeCell ref="AF104:AF106"/>
    <mergeCell ref="AG104:AG106"/>
    <mergeCell ref="AJ104:AJ106"/>
    <mergeCell ref="AK104:AK106"/>
    <mergeCell ref="AM104:AM106"/>
    <mergeCell ref="AN104:AN106"/>
    <mergeCell ref="X104:X106"/>
    <mergeCell ref="Z104:Z106"/>
    <mergeCell ref="M107:M109"/>
    <mergeCell ref="N107:N112"/>
    <mergeCell ref="AD104:AD106"/>
    <mergeCell ref="AE104:AE106"/>
    <mergeCell ref="BA107:BA109"/>
    <mergeCell ref="AM107:AM109"/>
    <mergeCell ref="AN107:AN109"/>
    <mergeCell ref="AO107:AO109"/>
    <mergeCell ref="AJ107:AJ109"/>
    <mergeCell ref="AK107:AK109"/>
    <mergeCell ref="V107:V109"/>
    <mergeCell ref="AY101:AY103"/>
    <mergeCell ref="AZ101:AZ103"/>
    <mergeCell ref="BA101:BA103"/>
    <mergeCell ref="B104:B106"/>
    <mergeCell ref="E104:E106"/>
    <mergeCell ref="G104:G106"/>
    <mergeCell ref="I104:I106"/>
    <mergeCell ref="K104:K106"/>
    <mergeCell ref="M104:M106"/>
    <mergeCell ref="O104:O106"/>
    <mergeCell ref="AQ101:AQ103"/>
    <mergeCell ref="AR101:AR103"/>
    <mergeCell ref="AS101:AS103"/>
    <mergeCell ref="AT101:AT103"/>
    <mergeCell ref="AU101:AU103"/>
    <mergeCell ref="AW101:AW103"/>
    <mergeCell ref="AG101:AG103"/>
    <mergeCell ref="AJ101:AJ103"/>
    <mergeCell ref="AK101:AK103"/>
    <mergeCell ref="AM101:AM103"/>
    <mergeCell ref="AN101:AN103"/>
    <mergeCell ref="AW104:AW106"/>
    <mergeCell ref="AY104:AY106"/>
    <mergeCell ref="BA98:BA100"/>
    <mergeCell ref="A101:A106"/>
    <mergeCell ref="B101:B103"/>
    <mergeCell ref="C101:C106"/>
    <mergeCell ref="D101:D106"/>
    <mergeCell ref="E101:E103"/>
    <mergeCell ref="F101:F106"/>
    <mergeCell ref="G101:G103"/>
    <mergeCell ref="H101:H106"/>
    <mergeCell ref="I101:I103"/>
    <mergeCell ref="AS98:AS100"/>
    <mergeCell ref="AT98:AT100"/>
    <mergeCell ref="AU98:AU100"/>
    <mergeCell ref="AW98:AW100"/>
    <mergeCell ref="AY98:AY100"/>
    <mergeCell ref="AZ98:AZ100"/>
    <mergeCell ref="AK98:AK100"/>
    <mergeCell ref="AM98:AM100"/>
    <mergeCell ref="AN98:AN100"/>
    <mergeCell ref="AO98:AO100"/>
    <mergeCell ref="J89:J100"/>
    <mergeCell ref="K89:K91"/>
    <mergeCell ref="L89:L100"/>
    <mergeCell ref="M89:M91"/>
    <mergeCell ref="AO101:AO103"/>
    <mergeCell ref="Z101:Z103"/>
    <mergeCell ref="AA101:AA103"/>
    <mergeCell ref="AC101:AC103"/>
    <mergeCell ref="AD101:AD103"/>
    <mergeCell ref="AE101:AE103"/>
    <mergeCell ref="AF101:AF103"/>
    <mergeCell ref="P101:P106"/>
    <mergeCell ref="AC95:AC97"/>
    <mergeCell ref="AD95:AD97"/>
    <mergeCell ref="AE95:AE97"/>
    <mergeCell ref="AF95:AF97"/>
    <mergeCell ref="AG95:AG97"/>
    <mergeCell ref="Q95:Q97"/>
    <mergeCell ref="U95:U97"/>
    <mergeCell ref="V95:V97"/>
    <mergeCell ref="W95:W97"/>
    <mergeCell ref="X95:X97"/>
    <mergeCell ref="Z95:Z97"/>
    <mergeCell ref="E95:E97"/>
    <mergeCell ref="G95:G97"/>
    <mergeCell ref="I95:I97"/>
    <mergeCell ref="K95:K97"/>
    <mergeCell ref="J101:J106"/>
    <mergeCell ref="K101:K103"/>
    <mergeCell ref="L101:L106"/>
    <mergeCell ref="M101:M103"/>
    <mergeCell ref="N101:N106"/>
    <mergeCell ref="O101:O103"/>
    <mergeCell ref="Q101:Q103"/>
    <mergeCell ref="U101:U103"/>
    <mergeCell ref="V101:V103"/>
    <mergeCell ref="W101:W103"/>
    <mergeCell ref="X101:X103"/>
    <mergeCell ref="Q104:Q106"/>
    <mergeCell ref="U104:U106"/>
    <mergeCell ref="V104:V106"/>
    <mergeCell ref="W104:W106"/>
    <mergeCell ref="AA104:AA106"/>
    <mergeCell ref="AC104:AC106"/>
    <mergeCell ref="AC98:AC100"/>
    <mergeCell ref="AD98:AD100"/>
    <mergeCell ref="AE98:AE100"/>
    <mergeCell ref="AF98:AF100"/>
    <mergeCell ref="AG98:AG100"/>
    <mergeCell ref="AJ98:AJ100"/>
    <mergeCell ref="U98:U100"/>
    <mergeCell ref="V98:V100"/>
    <mergeCell ref="W98:W100"/>
    <mergeCell ref="X98:X100"/>
    <mergeCell ref="Z98:Z100"/>
    <mergeCell ref="AA98:AA100"/>
    <mergeCell ref="AY92:AY94"/>
    <mergeCell ref="AZ92:AZ94"/>
    <mergeCell ref="AZ95:AZ97"/>
    <mergeCell ref="BA95:BA97"/>
    <mergeCell ref="B98:B100"/>
    <mergeCell ref="E98:E100"/>
    <mergeCell ref="G98:G100"/>
    <mergeCell ref="I98:I100"/>
    <mergeCell ref="K98:K100"/>
    <mergeCell ref="M98:M100"/>
    <mergeCell ref="O98:O100"/>
    <mergeCell ref="Q98:Q100"/>
    <mergeCell ref="AR95:AR97"/>
    <mergeCell ref="AS95:AS97"/>
    <mergeCell ref="AT95:AT97"/>
    <mergeCell ref="AU95:AU97"/>
    <mergeCell ref="AW95:AW97"/>
    <mergeCell ref="AY95:AY97"/>
    <mergeCell ref="AJ95:AJ97"/>
    <mergeCell ref="AK95:AK97"/>
    <mergeCell ref="BA92:BA94"/>
    <mergeCell ref="B95:B97"/>
    <mergeCell ref="M95:M97"/>
    <mergeCell ref="AO92:AO94"/>
    <mergeCell ref="AQ92:AQ94"/>
    <mergeCell ref="AR92:AR94"/>
    <mergeCell ref="AS92:AS94"/>
    <mergeCell ref="AT92:AT94"/>
    <mergeCell ref="AU92:AU94"/>
    <mergeCell ref="AF92:AF94"/>
    <mergeCell ref="AG92:AG94"/>
    <mergeCell ref="AJ92:AJ94"/>
    <mergeCell ref="AK92:AK94"/>
    <mergeCell ref="AM92:AM94"/>
    <mergeCell ref="AN92:AN94"/>
    <mergeCell ref="X92:X94"/>
    <mergeCell ref="Z92:Z94"/>
    <mergeCell ref="AA92:AA94"/>
    <mergeCell ref="AC92:AC94"/>
    <mergeCell ref="AD92:AD94"/>
    <mergeCell ref="AE92:AE94"/>
    <mergeCell ref="AM95:AM97"/>
    <mergeCell ref="AN95:AN97"/>
    <mergeCell ref="AO95:AO97"/>
    <mergeCell ref="AQ95:AQ97"/>
    <mergeCell ref="AA95:AA97"/>
    <mergeCell ref="Q92:Q94"/>
    <mergeCell ref="U92:U94"/>
    <mergeCell ref="V92:V94"/>
    <mergeCell ref="W92:W94"/>
    <mergeCell ref="N89:N100"/>
    <mergeCell ref="O89:O91"/>
    <mergeCell ref="E92:E94"/>
    <mergeCell ref="G92:G94"/>
    <mergeCell ref="I92:I94"/>
    <mergeCell ref="K92:K94"/>
    <mergeCell ref="M92:M94"/>
    <mergeCell ref="O92:O94"/>
    <mergeCell ref="AQ89:AQ91"/>
    <mergeCell ref="AR89:AR91"/>
    <mergeCell ref="AS89:AS91"/>
    <mergeCell ref="AT89:AT91"/>
    <mergeCell ref="AU89:AU91"/>
    <mergeCell ref="AW89:AW91"/>
    <mergeCell ref="AG89:AG91"/>
    <mergeCell ref="AJ89:AJ91"/>
    <mergeCell ref="AK89:AK91"/>
    <mergeCell ref="AM89:AM91"/>
    <mergeCell ref="AN89:AN91"/>
    <mergeCell ref="AO89:AO91"/>
    <mergeCell ref="Z89:Z91"/>
    <mergeCell ref="AA89:AA91"/>
    <mergeCell ref="AC89:AC91"/>
    <mergeCell ref="AD89:AD91"/>
    <mergeCell ref="AE89:AE91"/>
    <mergeCell ref="AF89:AF91"/>
    <mergeCell ref="P89:P100"/>
    <mergeCell ref="Q89:Q91"/>
    <mergeCell ref="U89:U91"/>
    <mergeCell ref="V89:V91"/>
    <mergeCell ref="O95:O97"/>
    <mergeCell ref="AW92:AW94"/>
    <mergeCell ref="AQ98:AQ100"/>
    <mergeCell ref="AR98:AR100"/>
    <mergeCell ref="A89:A100"/>
    <mergeCell ref="B89:B91"/>
    <mergeCell ref="C89:C100"/>
    <mergeCell ref="D89:D100"/>
    <mergeCell ref="E89:E91"/>
    <mergeCell ref="F89:F100"/>
    <mergeCell ref="G89:G91"/>
    <mergeCell ref="H89:H100"/>
    <mergeCell ref="I89:I91"/>
    <mergeCell ref="AS86:AS88"/>
    <mergeCell ref="AT86:AT88"/>
    <mergeCell ref="AU86:AU88"/>
    <mergeCell ref="AW86:AW88"/>
    <mergeCell ref="AY86:AY88"/>
    <mergeCell ref="AZ86:AZ88"/>
    <mergeCell ref="AK86:AK88"/>
    <mergeCell ref="AM86:AM88"/>
    <mergeCell ref="AN86:AN88"/>
    <mergeCell ref="AY89:AY91"/>
    <mergeCell ref="AZ89:AZ91"/>
    <mergeCell ref="G86:G88"/>
    <mergeCell ref="I86:I88"/>
    <mergeCell ref="K86:K88"/>
    <mergeCell ref="M86:M88"/>
    <mergeCell ref="F80:F88"/>
    <mergeCell ref="G80:G82"/>
    <mergeCell ref="H80:H88"/>
    <mergeCell ref="I80:I82"/>
    <mergeCell ref="J80:J88"/>
    <mergeCell ref="K80:K82"/>
    <mergeCell ref="V83:V85"/>
    <mergeCell ref="B92:B94"/>
    <mergeCell ref="X83:X85"/>
    <mergeCell ref="Z83:Z85"/>
    <mergeCell ref="AA83:AA85"/>
    <mergeCell ref="W89:W91"/>
    <mergeCell ref="X89:X91"/>
    <mergeCell ref="BA83:BA85"/>
    <mergeCell ref="AM83:AM85"/>
    <mergeCell ref="AN83:AN85"/>
    <mergeCell ref="AO83:AO85"/>
    <mergeCell ref="AQ83:AQ85"/>
    <mergeCell ref="AR83:AR85"/>
    <mergeCell ref="AS83:AS85"/>
    <mergeCell ref="AD83:AD85"/>
    <mergeCell ref="AE83:AE85"/>
    <mergeCell ref="AF83:AF85"/>
    <mergeCell ref="AG83:AG85"/>
    <mergeCell ref="AJ83:AJ85"/>
    <mergeCell ref="AK83:AK85"/>
    <mergeCell ref="AC83:AC85"/>
    <mergeCell ref="BA86:BA88"/>
    <mergeCell ref="BA89:BA91"/>
    <mergeCell ref="BA80:BA82"/>
    <mergeCell ref="AO86:AO88"/>
    <mergeCell ref="AQ86:AQ88"/>
    <mergeCell ref="AR86:AR88"/>
    <mergeCell ref="AC86:AC88"/>
    <mergeCell ref="AD86:AD88"/>
    <mergeCell ref="AE86:AE88"/>
    <mergeCell ref="AF86:AF88"/>
    <mergeCell ref="AG86:AG88"/>
    <mergeCell ref="AJ86:AJ88"/>
    <mergeCell ref="AS80:AS82"/>
    <mergeCell ref="AT80:AT82"/>
    <mergeCell ref="AU80:AU82"/>
    <mergeCell ref="AW80:AW82"/>
    <mergeCell ref="AY80:AY82"/>
    <mergeCell ref="AZ80:AZ82"/>
    <mergeCell ref="AK80:AK82"/>
    <mergeCell ref="AM80:AM82"/>
    <mergeCell ref="AN80:AN82"/>
    <mergeCell ref="AO80:AO82"/>
    <mergeCell ref="AQ80:AQ82"/>
    <mergeCell ref="AR80:AR82"/>
    <mergeCell ref="AC80:AC82"/>
    <mergeCell ref="AD80:AD82"/>
    <mergeCell ref="AE80:AE82"/>
    <mergeCell ref="AF80:AF82"/>
    <mergeCell ref="AT83:AT85"/>
    <mergeCell ref="AU83:AU85"/>
    <mergeCell ref="AW83:AW85"/>
    <mergeCell ref="AY83:AY85"/>
    <mergeCell ref="AZ83:AZ85"/>
    <mergeCell ref="AJ80:AJ82"/>
    <mergeCell ref="U80:U82"/>
    <mergeCell ref="V80:V82"/>
    <mergeCell ref="W80:W82"/>
    <mergeCell ref="X80:X82"/>
    <mergeCell ref="Z80:Z82"/>
    <mergeCell ref="AA80:AA82"/>
    <mergeCell ref="L80:L88"/>
    <mergeCell ref="M80:M82"/>
    <mergeCell ref="N80:N88"/>
    <mergeCell ref="O80:O82"/>
    <mergeCell ref="P80:P88"/>
    <mergeCell ref="Q80:Q82"/>
    <mergeCell ref="O86:O88"/>
    <mergeCell ref="Q86:Q88"/>
    <mergeCell ref="B83:B85"/>
    <mergeCell ref="E83:E85"/>
    <mergeCell ref="G83:G85"/>
    <mergeCell ref="I83:I85"/>
    <mergeCell ref="K83:K85"/>
    <mergeCell ref="M83:M85"/>
    <mergeCell ref="O83:O85"/>
    <mergeCell ref="Q83:Q85"/>
    <mergeCell ref="U83:U85"/>
    <mergeCell ref="U86:U88"/>
    <mergeCell ref="V86:V88"/>
    <mergeCell ref="W86:W88"/>
    <mergeCell ref="X86:X88"/>
    <mergeCell ref="Z86:Z88"/>
    <mergeCell ref="AA86:AA88"/>
    <mergeCell ref="B86:B88"/>
    <mergeCell ref="E86:E88"/>
    <mergeCell ref="W83:W85"/>
    <mergeCell ref="P74:P79"/>
    <mergeCell ref="Q74:Q76"/>
    <mergeCell ref="U74:U76"/>
    <mergeCell ref="AU77:AU79"/>
    <mergeCell ref="AW77:AW79"/>
    <mergeCell ref="AY77:AY79"/>
    <mergeCell ref="AZ77:AZ79"/>
    <mergeCell ref="BA77:BA79"/>
    <mergeCell ref="A80:A88"/>
    <mergeCell ref="B80:B82"/>
    <mergeCell ref="C80:C88"/>
    <mergeCell ref="D80:D88"/>
    <mergeCell ref="E80:E82"/>
    <mergeCell ref="AN77:AN79"/>
    <mergeCell ref="AO77:AO79"/>
    <mergeCell ref="AQ77:AQ79"/>
    <mergeCell ref="AR77:AR79"/>
    <mergeCell ref="AS77:AS79"/>
    <mergeCell ref="AT77:AT79"/>
    <mergeCell ref="AE77:AE79"/>
    <mergeCell ref="AF77:AF79"/>
    <mergeCell ref="AG77:AG79"/>
    <mergeCell ref="AJ77:AJ79"/>
    <mergeCell ref="AK77:AK79"/>
    <mergeCell ref="AM77:AM79"/>
    <mergeCell ref="W77:W79"/>
    <mergeCell ref="X77:X79"/>
    <mergeCell ref="Z77:Z79"/>
    <mergeCell ref="AA77:AA79"/>
    <mergeCell ref="AC77:AC79"/>
    <mergeCell ref="AD77:AD79"/>
    <mergeCell ref="AG80:AG82"/>
    <mergeCell ref="A74:A79"/>
    <mergeCell ref="B74:B76"/>
    <mergeCell ref="C74:C79"/>
    <mergeCell ref="D74:D79"/>
    <mergeCell ref="E74:E76"/>
    <mergeCell ref="F74:F79"/>
    <mergeCell ref="G74:G76"/>
    <mergeCell ref="H74:H79"/>
    <mergeCell ref="AR71:AR73"/>
    <mergeCell ref="AS71:AS73"/>
    <mergeCell ref="AT71:AT73"/>
    <mergeCell ref="AU71:AU73"/>
    <mergeCell ref="AW71:AW73"/>
    <mergeCell ref="AY71:AY73"/>
    <mergeCell ref="AJ71:AJ73"/>
    <mergeCell ref="AK71:AK73"/>
    <mergeCell ref="AM71:AM73"/>
    <mergeCell ref="AN71:AN73"/>
    <mergeCell ref="AW74:AW76"/>
    <mergeCell ref="AY74:AY76"/>
    <mergeCell ref="B77:B79"/>
    <mergeCell ref="E77:E79"/>
    <mergeCell ref="G77:G79"/>
    <mergeCell ref="I77:I79"/>
    <mergeCell ref="K77:K79"/>
    <mergeCell ref="M77:M79"/>
    <mergeCell ref="AO74:AO76"/>
    <mergeCell ref="AQ74:AQ76"/>
    <mergeCell ref="AR74:AR76"/>
    <mergeCell ref="AS74:AS76"/>
    <mergeCell ref="AT74:AT76"/>
    <mergeCell ref="AU74:AU76"/>
    <mergeCell ref="AY68:AY70"/>
    <mergeCell ref="AZ68:AZ70"/>
    <mergeCell ref="BA68:BA70"/>
    <mergeCell ref="V74:V76"/>
    <mergeCell ref="W74:W76"/>
    <mergeCell ref="O77:O79"/>
    <mergeCell ref="Q77:Q79"/>
    <mergeCell ref="U77:U79"/>
    <mergeCell ref="V77:V79"/>
    <mergeCell ref="I74:I76"/>
    <mergeCell ref="J74:J79"/>
    <mergeCell ref="K74:K76"/>
    <mergeCell ref="L74:L79"/>
    <mergeCell ref="M74:M76"/>
    <mergeCell ref="N74:N79"/>
    <mergeCell ref="AZ71:AZ73"/>
    <mergeCell ref="BA71:BA73"/>
    <mergeCell ref="AZ74:AZ76"/>
    <mergeCell ref="BA74:BA76"/>
    <mergeCell ref="AF74:AF76"/>
    <mergeCell ref="AG74:AG76"/>
    <mergeCell ref="AJ74:AJ76"/>
    <mergeCell ref="AK74:AK76"/>
    <mergeCell ref="AM74:AM76"/>
    <mergeCell ref="AN74:AN76"/>
    <mergeCell ref="X74:X76"/>
    <mergeCell ref="Z74:Z76"/>
    <mergeCell ref="AA74:AA76"/>
    <mergeCell ref="AC74:AC76"/>
    <mergeCell ref="AD74:AD76"/>
    <mergeCell ref="AE74:AE76"/>
    <mergeCell ref="O74:O76"/>
    <mergeCell ref="Z68:Z70"/>
    <mergeCell ref="AA68:AA70"/>
    <mergeCell ref="AC68:AC70"/>
    <mergeCell ref="AD68:AD70"/>
    <mergeCell ref="AE68:AE70"/>
    <mergeCell ref="AF68:AF70"/>
    <mergeCell ref="O68:O70"/>
    <mergeCell ref="Q68:Q70"/>
    <mergeCell ref="U68:U70"/>
    <mergeCell ref="V68:V70"/>
    <mergeCell ref="W68:W70"/>
    <mergeCell ref="X68:X70"/>
    <mergeCell ref="Q71:Q73"/>
    <mergeCell ref="U71:U73"/>
    <mergeCell ref="V71:V73"/>
    <mergeCell ref="W71:W73"/>
    <mergeCell ref="X71:X73"/>
    <mergeCell ref="Z71:Z73"/>
    <mergeCell ref="AR68:AR70"/>
    <mergeCell ref="AS68:AS70"/>
    <mergeCell ref="AT68:AT70"/>
    <mergeCell ref="AO71:AO73"/>
    <mergeCell ref="AQ71:AQ73"/>
    <mergeCell ref="AA71:AA73"/>
    <mergeCell ref="AC71:AC73"/>
    <mergeCell ref="AD71:AD73"/>
    <mergeCell ref="AE71:AE73"/>
    <mergeCell ref="AF71:AF73"/>
    <mergeCell ref="AG71:AG73"/>
    <mergeCell ref="AU68:AU70"/>
    <mergeCell ref="AW68:AW70"/>
    <mergeCell ref="AG68:AG70"/>
    <mergeCell ref="AJ68:AJ70"/>
    <mergeCell ref="AK68:AK70"/>
    <mergeCell ref="AM68:AM70"/>
    <mergeCell ref="AN68:AN70"/>
    <mergeCell ref="AO68:AO70"/>
    <mergeCell ref="AC62:AC64"/>
    <mergeCell ref="AD62:AD64"/>
    <mergeCell ref="N62:N73"/>
    <mergeCell ref="O62:O64"/>
    <mergeCell ref="P62:P73"/>
    <mergeCell ref="Q62:Q64"/>
    <mergeCell ref="B68:B70"/>
    <mergeCell ref="E68:E70"/>
    <mergeCell ref="G68:G70"/>
    <mergeCell ref="I68:I70"/>
    <mergeCell ref="K68:K70"/>
    <mergeCell ref="AT65:AT67"/>
    <mergeCell ref="AE65:AE67"/>
    <mergeCell ref="AF65:AF67"/>
    <mergeCell ref="AG65:AG67"/>
    <mergeCell ref="AJ65:AJ67"/>
    <mergeCell ref="AK65:AK67"/>
    <mergeCell ref="AM65:AM67"/>
    <mergeCell ref="W65:W67"/>
    <mergeCell ref="X65:X67"/>
    <mergeCell ref="Z65:Z67"/>
    <mergeCell ref="AA65:AA67"/>
    <mergeCell ref="AC65:AC67"/>
    <mergeCell ref="AD65:AD67"/>
    <mergeCell ref="B71:B73"/>
    <mergeCell ref="E71:E73"/>
    <mergeCell ref="G71:G73"/>
    <mergeCell ref="I71:I73"/>
    <mergeCell ref="K71:K73"/>
    <mergeCell ref="M71:M73"/>
    <mergeCell ref="O71:O73"/>
    <mergeCell ref="AQ68:AQ70"/>
    <mergeCell ref="AZ59:AZ61"/>
    <mergeCell ref="BA59:BA61"/>
    <mergeCell ref="AU62:AU64"/>
    <mergeCell ref="AW62:AW64"/>
    <mergeCell ref="AY62:AY64"/>
    <mergeCell ref="AZ62:AZ64"/>
    <mergeCell ref="BA62:BA64"/>
    <mergeCell ref="AU65:AU67"/>
    <mergeCell ref="AW65:AW67"/>
    <mergeCell ref="AY65:AY67"/>
    <mergeCell ref="AZ65:AZ67"/>
    <mergeCell ref="BA65:BA67"/>
    <mergeCell ref="AN65:AN67"/>
    <mergeCell ref="AO65:AO67"/>
    <mergeCell ref="AQ65:AQ67"/>
    <mergeCell ref="AR65:AR67"/>
    <mergeCell ref="AS65:AS67"/>
    <mergeCell ref="AN62:AN64"/>
    <mergeCell ref="AO62:AO64"/>
    <mergeCell ref="AQ62:AQ64"/>
    <mergeCell ref="AR62:AR64"/>
    <mergeCell ref="AS62:AS64"/>
    <mergeCell ref="AT62:AT64"/>
    <mergeCell ref="M59:M61"/>
    <mergeCell ref="A50:A61"/>
    <mergeCell ref="U62:U64"/>
    <mergeCell ref="V62:V64"/>
    <mergeCell ref="O65:O67"/>
    <mergeCell ref="Q65:Q67"/>
    <mergeCell ref="U65:U67"/>
    <mergeCell ref="V65:V67"/>
    <mergeCell ref="H62:H73"/>
    <mergeCell ref="I62:I64"/>
    <mergeCell ref="J62:J73"/>
    <mergeCell ref="K62:K64"/>
    <mergeCell ref="L62:L73"/>
    <mergeCell ref="M62:M64"/>
    <mergeCell ref="M65:M67"/>
    <mergeCell ref="M68:M70"/>
    <mergeCell ref="AY59:AY61"/>
    <mergeCell ref="B65:B67"/>
    <mergeCell ref="E65:E67"/>
    <mergeCell ref="G65:G67"/>
    <mergeCell ref="I65:I67"/>
    <mergeCell ref="K65:K67"/>
    <mergeCell ref="AE62:AE64"/>
    <mergeCell ref="AF62:AF64"/>
    <mergeCell ref="AG62:AG64"/>
    <mergeCell ref="AJ62:AJ64"/>
    <mergeCell ref="AK62:AK64"/>
    <mergeCell ref="AM62:AM64"/>
    <mergeCell ref="W62:W64"/>
    <mergeCell ref="X62:X64"/>
    <mergeCell ref="Z62:Z64"/>
    <mergeCell ref="AA62:AA64"/>
    <mergeCell ref="BA53:BA55"/>
    <mergeCell ref="AM53:AM55"/>
    <mergeCell ref="AN53:AN55"/>
    <mergeCell ref="A62:A73"/>
    <mergeCell ref="B62:B64"/>
    <mergeCell ref="C62:C73"/>
    <mergeCell ref="D62:D73"/>
    <mergeCell ref="E62:E64"/>
    <mergeCell ref="F62:F73"/>
    <mergeCell ref="G62:G64"/>
    <mergeCell ref="AQ59:AQ61"/>
    <mergeCell ref="AR59:AR61"/>
    <mergeCell ref="AS59:AS61"/>
    <mergeCell ref="AT59:AT61"/>
    <mergeCell ref="AU59:AU61"/>
    <mergeCell ref="AW59:AW61"/>
    <mergeCell ref="AG59:AG61"/>
    <mergeCell ref="AJ59:AJ61"/>
    <mergeCell ref="AK59:AK61"/>
    <mergeCell ref="AM59:AM61"/>
    <mergeCell ref="AN59:AN61"/>
    <mergeCell ref="AO59:AO61"/>
    <mergeCell ref="O59:O61"/>
    <mergeCell ref="Q59:Q61"/>
    <mergeCell ref="AC59:AC61"/>
    <mergeCell ref="AD59:AD61"/>
    <mergeCell ref="AE59:AE61"/>
    <mergeCell ref="AF59:AF61"/>
    <mergeCell ref="B59:B61"/>
    <mergeCell ref="E59:E61"/>
    <mergeCell ref="G59:G61"/>
    <mergeCell ref="I59:I61"/>
    <mergeCell ref="AT56:AT58"/>
    <mergeCell ref="AU56:AU58"/>
    <mergeCell ref="AW56:AW58"/>
    <mergeCell ref="AY56:AY58"/>
    <mergeCell ref="AZ56:AZ58"/>
    <mergeCell ref="BA56:BA58"/>
    <mergeCell ref="AM56:AM58"/>
    <mergeCell ref="AN56:AN58"/>
    <mergeCell ref="AO56:AO58"/>
    <mergeCell ref="AQ56:AQ58"/>
    <mergeCell ref="AR56:AR58"/>
    <mergeCell ref="AS56:AS58"/>
    <mergeCell ref="AD56:AD58"/>
    <mergeCell ref="AE56:AE58"/>
    <mergeCell ref="AF56:AF58"/>
    <mergeCell ref="AG56:AG58"/>
    <mergeCell ref="AJ56:AJ58"/>
    <mergeCell ref="AK56:AK58"/>
    <mergeCell ref="AW50:AW52"/>
    <mergeCell ref="AY50:AY52"/>
    <mergeCell ref="AZ50:AZ52"/>
    <mergeCell ref="BA50:BA52"/>
    <mergeCell ref="AM50:AM52"/>
    <mergeCell ref="AN50:AN52"/>
    <mergeCell ref="AO50:AO52"/>
    <mergeCell ref="AQ50:AQ52"/>
    <mergeCell ref="AR50:AR52"/>
    <mergeCell ref="AS50:AS52"/>
    <mergeCell ref="AD50:AD52"/>
    <mergeCell ref="AE50:AE52"/>
    <mergeCell ref="AF50:AF52"/>
    <mergeCell ref="AG50:AG52"/>
    <mergeCell ref="AJ50:AJ52"/>
    <mergeCell ref="AK50:AK52"/>
    <mergeCell ref="AO53:AO55"/>
    <mergeCell ref="AQ53:AQ55"/>
    <mergeCell ref="AR53:AR55"/>
    <mergeCell ref="AS53:AS55"/>
    <mergeCell ref="AD53:AD55"/>
    <mergeCell ref="AE53:AE55"/>
    <mergeCell ref="AF53:AF55"/>
    <mergeCell ref="AG53:AG55"/>
    <mergeCell ref="AJ53:AJ55"/>
    <mergeCell ref="AK53:AK55"/>
    <mergeCell ref="AT50:AT52"/>
    <mergeCell ref="AT53:AT55"/>
    <mergeCell ref="AU53:AU55"/>
    <mergeCell ref="AW53:AW55"/>
    <mergeCell ref="AY53:AY55"/>
    <mergeCell ref="AZ53:AZ55"/>
    <mergeCell ref="AT47:AT49"/>
    <mergeCell ref="AU47:AU49"/>
    <mergeCell ref="U47:U49"/>
    <mergeCell ref="M50:M52"/>
    <mergeCell ref="N50:N61"/>
    <mergeCell ref="O50:O52"/>
    <mergeCell ref="P50:P61"/>
    <mergeCell ref="Q50:Q52"/>
    <mergeCell ref="U50:U52"/>
    <mergeCell ref="M53:M55"/>
    <mergeCell ref="O53:O55"/>
    <mergeCell ref="Q53:Q55"/>
    <mergeCell ref="U53:U55"/>
    <mergeCell ref="G50:G52"/>
    <mergeCell ref="H50:H61"/>
    <mergeCell ref="I50:I52"/>
    <mergeCell ref="J50:J61"/>
    <mergeCell ref="K50:K52"/>
    <mergeCell ref="L50:L61"/>
    <mergeCell ref="G53:G55"/>
    <mergeCell ref="I53:I55"/>
    <mergeCell ref="K53:K55"/>
    <mergeCell ref="G56:G58"/>
    <mergeCell ref="AU50:AU52"/>
    <mergeCell ref="V53:V55"/>
    <mergeCell ref="W53:W55"/>
    <mergeCell ref="X53:X55"/>
    <mergeCell ref="Z53:Z55"/>
    <mergeCell ref="AA53:AA55"/>
    <mergeCell ref="AC53:AC55"/>
    <mergeCell ref="V50:V52"/>
    <mergeCell ref="W50:W52"/>
    <mergeCell ref="V47:V49"/>
    <mergeCell ref="W47:W49"/>
    <mergeCell ref="X47:X49"/>
    <mergeCell ref="Z47:Z49"/>
    <mergeCell ref="AA47:AA49"/>
    <mergeCell ref="AC47:AC49"/>
    <mergeCell ref="V56:V58"/>
    <mergeCell ref="W56:W58"/>
    <mergeCell ref="X56:X58"/>
    <mergeCell ref="Z56:Z58"/>
    <mergeCell ref="AA56:AA58"/>
    <mergeCell ref="AC56:AC58"/>
    <mergeCell ref="B50:B52"/>
    <mergeCell ref="C50:C61"/>
    <mergeCell ref="D50:D61"/>
    <mergeCell ref="E50:E52"/>
    <mergeCell ref="F50:F61"/>
    <mergeCell ref="B53:B55"/>
    <mergeCell ref="E53:E55"/>
    <mergeCell ref="B56:B58"/>
    <mergeCell ref="E56:E58"/>
    <mergeCell ref="X50:X52"/>
    <mergeCell ref="Z50:Z52"/>
    <mergeCell ref="AA50:AA52"/>
    <mergeCell ref="AC50:AC52"/>
    <mergeCell ref="I56:I58"/>
    <mergeCell ref="K56:K58"/>
    <mergeCell ref="M56:M58"/>
    <mergeCell ref="O56:O58"/>
    <mergeCell ref="Q56:Q58"/>
    <mergeCell ref="U56:U58"/>
    <mergeCell ref="K59:K61"/>
    <mergeCell ref="AW44:AW46"/>
    <mergeCell ref="AY44:AY46"/>
    <mergeCell ref="AZ44:AZ46"/>
    <mergeCell ref="BA44:BA46"/>
    <mergeCell ref="AM44:AM46"/>
    <mergeCell ref="AN44:AN46"/>
    <mergeCell ref="AO44:AO46"/>
    <mergeCell ref="AQ44:AQ46"/>
    <mergeCell ref="AR44:AR46"/>
    <mergeCell ref="AS44:AS46"/>
    <mergeCell ref="AD44:AD46"/>
    <mergeCell ref="AE44:AE46"/>
    <mergeCell ref="AF44:AF46"/>
    <mergeCell ref="AG44:AG46"/>
    <mergeCell ref="AJ44:AJ46"/>
    <mergeCell ref="AK44:AK46"/>
    <mergeCell ref="AW47:AW49"/>
    <mergeCell ref="AY47:AY49"/>
    <mergeCell ref="AZ47:AZ49"/>
    <mergeCell ref="BA47:BA49"/>
    <mergeCell ref="AM47:AM49"/>
    <mergeCell ref="AN47:AN49"/>
    <mergeCell ref="AO47:AO49"/>
    <mergeCell ref="AQ47:AQ49"/>
    <mergeCell ref="AR47:AR49"/>
    <mergeCell ref="AS47:AS49"/>
    <mergeCell ref="AD47:AD49"/>
    <mergeCell ref="AE47:AE49"/>
    <mergeCell ref="AF47:AF49"/>
    <mergeCell ref="AG47:AG49"/>
    <mergeCell ref="AJ47:AJ49"/>
    <mergeCell ref="AK47:AK49"/>
    <mergeCell ref="V44:V46"/>
    <mergeCell ref="W44:W46"/>
    <mergeCell ref="X44:X46"/>
    <mergeCell ref="Z44:Z46"/>
    <mergeCell ref="AA44:AA46"/>
    <mergeCell ref="AC44:AC46"/>
    <mergeCell ref="AT41:AT43"/>
    <mergeCell ref="AU41:AU43"/>
    <mergeCell ref="AW41:AW43"/>
    <mergeCell ref="AY41:AY43"/>
    <mergeCell ref="AZ41:AZ43"/>
    <mergeCell ref="BA41:BA43"/>
    <mergeCell ref="AM41:AM43"/>
    <mergeCell ref="AN41:AN43"/>
    <mergeCell ref="AO41:AO43"/>
    <mergeCell ref="AQ41:AQ43"/>
    <mergeCell ref="AR41:AR43"/>
    <mergeCell ref="AS41:AS43"/>
    <mergeCell ref="AD41:AD43"/>
    <mergeCell ref="AE41:AE43"/>
    <mergeCell ref="AF41:AF43"/>
    <mergeCell ref="AG41:AG43"/>
    <mergeCell ref="AJ41:AJ43"/>
    <mergeCell ref="AK41:AK43"/>
    <mergeCell ref="V41:V43"/>
    <mergeCell ref="W41:W43"/>
    <mergeCell ref="X41:X43"/>
    <mergeCell ref="Z41:Z43"/>
    <mergeCell ref="AA41:AA43"/>
    <mergeCell ref="AC41:AC43"/>
    <mergeCell ref="AT44:AT46"/>
    <mergeCell ref="AU44:AU46"/>
    <mergeCell ref="M41:M43"/>
    <mergeCell ref="N41:N49"/>
    <mergeCell ref="O41:O43"/>
    <mergeCell ref="P41:P49"/>
    <mergeCell ref="Q41:Q43"/>
    <mergeCell ref="U41:U43"/>
    <mergeCell ref="M44:M46"/>
    <mergeCell ref="O44:O46"/>
    <mergeCell ref="Q44:Q46"/>
    <mergeCell ref="U44:U46"/>
    <mergeCell ref="G41:G43"/>
    <mergeCell ref="H41:H49"/>
    <mergeCell ref="I41:I43"/>
    <mergeCell ref="J41:J49"/>
    <mergeCell ref="K41:K43"/>
    <mergeCell ref="L41:L49"/>
    <mergeCell ref="G44:G46"/>
    <mergeCell ref="I44:I46"/>
    <mergeCell ref="K44:K46"/>
    <mergeCell ref="G47:G49"/>
    <mergeCell ref="I47:I49"/>
    <mergeCell ref="K47:K49"/>
    <mergeCell ref="M47:M49"/>
    <mergeCell ref="O47:O49"/>
    <mergeCell ref="Q47:Q49"/>
    <mergeCell ref="A41:A49"/>
    <mergeCell ref="B41:B43"/>
    <mergeCell ref="C41:C49"/>
    <mergeCell ref="D41:D49"/>
    <mergeCell ref="E41:E43"/>
    <mergeCell ref="F41:F49"/>
    <mergeCell ref="B44:B46"/>
    <mergeCell ref="E44:E46"/>
    <mergeCell ref="B47:B49"/>
    <mergeCell ref="E47:E49"/>
    <mergeCell ref="AT38:AT40"/>
    <mergeCell ref="AU38:AU40"/>
    <mergeCell ref="AW38:AW40"/>
    <mergeCell ref="AY38:AY40"/>
    <mergeCell ref="AZ38:AZ40"/>
    <mergeCell ref="BA38:BA40"/>
    <mergeCell ref="AM38:AM40"/>
    <mergeCell ref="AN38:AN40"/>
    <mergeCell ref="AO38:AO40"/>
    <mergeCell ref="AQ38:AQ40"/>
    <mergeCell ref="AR38:AR40"/>
    <mergeCell ref="AS38:AS40"/>
    <mergeCell ref="AD38:AD40"/>
    <mergeCell ref="AE38:AE40"/>
    <mergeCell ref="AF38:AF40"/>
    <mergeCell ref="AG38:AG40"/>
    <mergeCell ref="AJ38:AJ40"/>
    <mergeCell ref="AK38:AK40"/>
    <mergeCell ref="V38:V40"/>
    <mergeCell ref="W38:W40"/>
    <mergeCell ref="X38:X40"/>
    <mergeCell ref="Z38:Z40"/>
    <mergeCell ref="B38:B40"/>
    <mergeCell ref="E38:E40"/>
    <mergeCell ref="G38:G40"/>
    <mergeCell ref="I38:I40"/>
    <mergeCell ref="K38:K40"/>
    <mergeCell ref="M38:M40"/>
    <mergeCell ref="O38:O40"/>
    <mergeCell ref="Q38:Q40"/>
    <mergeCell ref="U38:U40"/>
    <mergeCell ref="AS35:AS37"/>
    <mergeCell ref="AT35:AT37"/>
    <mergeCell ref="AU35:AU37"/>
    <mergeCell ref="AW35:AW37"/>
    <mergeCell ref="AY35:AY37"/>
    <mergeCell ref="AZ35:AZ37"/>
    <mergeCell ref="AK35:AK37"/>
    <mergeCell ref="AM35:AM37"/>
    <mergeCell ref="AN35:AN37"/>
    <mergeCell ref="AO35:AO37"/>
    <mergeCell ref="AQ35:AQ37"/>
    <mergeCell ref="AR35:AR37"/>
    <mergeCell ref="AC35:AC37"/>
    <mergeCell ref="AD35:AD37"/>
    <mergeCell ref="AE35:AE37"/>
    <mergeCell ref="AF35:AF37"/>
    <mergeCell ref="AG35:AG37"/>
    <mergeCell ref="AJ35:AJ37"/>
    <mergeCell ref="U35:U37"/>
    <mergeCell ref="V35:V37"/>
    <mergeCell ref="AZ32:AZ34"/>
    <mergeCell ref="BA32:BA34"/>
    <mergeCell ref="B35:B37"/>
    <mergeCell ref="E35:E37"/>
    <mergeCell ref="G35:G37"/>
    <mergeCell ref="I35:I37"/>
    <mergeCell ref="K35:K37"/>
    <mergeCell ref="M35:M37"/>
    <mergeCell ref="O35:O37"/>
    <mergeCell ref="Q35:Q37"/>
    <mergeCell ref="AR32:AR34"/>
    <mergeCell ref="AS32:AS34"/>
    <mergeCell ref="AT32:AT34"/>
    <mergeCell ref="AU32:AU34"/>
    <mergeCell ref="AW32:AW34"/>
    <mergeCell ref="AY32:AY34"/>
    <mergeCell ref="AJ32:AJ34"/>
    <mergeCell ref="AK32:AK34"/>
    <mergeCell ref="AM32:AM34"/>
    <mergeCell ref="AN32:AN34"/>
    <mergeCell ref="AO32:AO34"/>
    <mergeCell ref="AQ32:AQ34"/>
    <mergeCell ref="AA32:AA34"/>
    <mergeCell ref="AC32:AC34"/>
    <mergeCell ref="AD32:AD34"/>
    <mergeCell ref="AE32:AE34"/>
    <mergeCell ref="AF32:AF34"/>
    <mergeCell ref="AG32:AG34"/>
    <mergeCell ref="BA35:BA37"/>
    <mergeCell ref="B32:B34"/>
    <mergeCell ref="E32:E34"/>
    <mergeCell ref="G32:G34"/>
    <mergeCell ref="I32:I34"/>
    <mergeCell ref="K32:K34"/>
    <mergeCell ref="M32:M34"/>
    <mergeCell ref="O32:O34"/>
    <mergeCell ref="AQ29:AQ31"/>
    <mergeCell ref="AR29:AR31"/>
    <mergeCell ref="AS29:AS31"/>
    <mergeCell ref="AT29:AT31"/>
    <mergeCell ref="AU29:AU31"/>
    <mergeCell ref="AW29:AW31"/>
    <mergeCell ref="AG29:AG31"/>
    <mergeCell ref="AJ29:AJ31"/>
    <mergeCell ref="AK29:AK31"/>
    <mergeCell ref="AM29:AM31"/>
    <mergeCell ref="AN29:AN31"/>
    <mergeCell ref="AO29:AO31"/>
    <mergeCell ref="Z29:Z31"/>
    <mergeCell ref="AA29:AA31"/>
    <mergeCell ref="AC29:AC31"/>
    <mergeCell ref="AD29:AD31"/>
    <mergeCell ref="Q32:Q34"/>
    <mergeCell ref="U32:U34"/>
    <mergeCell ref="I29:I31"/>
    <mergeCell ref="B29:B31"/>
    <mergeCell ref="E29:E31"/>
    <mergeCell ref="G29:G31"/>
    <mergeCell ref="K29:K31"/>
    <mergeCell ref="M29:M31"/>
    <mergeCell ref="V32:V34"/>
    <mergeCell ref="W32:W34"/>
    <mergeCell ref="X32:X34"/>
    <mergeCell ref="Z32:Z34"/>
    <mergeCell ref="AY29:AY31"/>
    <mergeCell ref="AZ29:AZ31"/>
    <mergeCell ref="BA29:BA31"/>
    <mergeCell ref="V26:V28"/>
    <mergeCell ref="W26:W28"/>
    <mergeCell ref="X26:X28"/>
    <mergeCell ref="Z26:Z28"/>
    <mergeCell ref="AA26:AA28"/>
    <mergeCell ref="AC26:AC28"/>
    <mergeCell ref="AE29:AE31"/>
    <mergeCell ref="AF29:AF31"/>
    <mergeCell ref="O29:O31"/>
    <mergeCell ref="Q29:Q31"/>
    <mergeCell ref="U29:U31"/>
    <mergeCell ref="V29:V31"/>
    <mergeCell ref="W29:W31"/>
    <mergeCell ref="X29:X31"/>
    <mergeCell ref="AY26:AY28"/>
    <mergeCell ref="AZ26:AZ28"/>
    <mergeCell ref="BA26:BA28"/>
    <mergeCell ref="AM26:AM28"/>
    <mergeCell ref="AN26:AN28"/>
    <mergeCell ref="AO26:AO28"/>
    <mergeCell ref="AQ26:AQ28"/>
    <mergeCell ref="AR26:AR28"/>
    <mergeCell ref="AS26:AS28"/>
    <mergeCell ref="AD26:AD28"/>
    <mergeCell ref="AE26:AE28"/>
    <mergeCell ref="AF26:AF28"/>
    <mergeCell ref="AG26:AG28"/>
    <mergeCell ref="AJ26:AJ28"/>
    <mergeCell ref="AK26:AK28"/>
    <mergeCell ref="AT26:AT28"/>
    <mergeCell ref="AU26:AU28"/>
    <mergeCell ref="AW26:AW28"/>
    <mergeCell ref="W20:W22"/>
    <mergeCell ref="X20:X22"/>
    <mergeCell ref="Z20:Z22"/>
    <mergeCell ref="AA20:AA22"/>
    <mergeCell ref="AC20:AC22"/>
    <mergeCell ref="AT23:AT25"/>
    <mergeCell ref="AU23:AU25"/>
    <mergeCell ref="AW23:AW25"/>
    <mergeCell ref="AK20:AK22"/>
    <mergeCell ref="AY23:AY25"/>
    <mergeCell ref="AZ23:AZ25"/>
    <mergeCell ref="BA23:BA25"/>
    <mergeCell ref="AM23:AM25"/>
    <mergeCell ref="AN23:AN25"/>
    <mergeCell ref="AO23:AO25"/>
    <mergeCell ref="AQ23:AQ25"/>
    <mergeCell ref="AR23:AR25"/>
    <mergeCell ref="AS23:AS25"/>
    <mergeCell ref="AD23:AD25"/>
    <mergeCell ref="AE23:AE25"/>
    <mergeCell ref="AF23:AF25"/>
    <mergeCell ref="AG23:AG25"/>
    <mergeCell ref="AJ23:AJ25"/>
    <mergeCell ref="AK23:AK25"/>
    <mergeCell ref="AT20:AT22"/>
    <mergeCell ref="AU20:AU22"/>
    <mergeCell ref="AW20:AW22"/>
    <mergeCell ref="AY20:AY22"/>
    <mergeCell ref="AZ20:AZ22"/>
    <mergeCell ref="BA20:BA22"/>
    <mergeCell ref="AM20:AM22"/>
    <mergeCell ref="AN20:AN22"/>
    <mergeCell ref="AO20:AO22"/>
    <mergeCell ref="AQ20:AQ22"/>
    <mergeCell ref="AR20:AR22"/>
    <mergeCell ref="AS20:AS22"/>
    <mergeCell ref="AD20:AD22"/>
    <mergeCell ref="AE20:AE22"/>
    <mergeCell ref="AF20:AF22"/>
    <mergeCell ref="AG20:AG22"/>
    <mergeCell ref="AJ20:AJ22"/>
    <mergeCell ref="M20:M22"/>
    <mergeCell ref="N20:N40"/>
    <mergeCell ref="O20:O22"/>
    <mergeCell ref="P20:P40"/>
    <mergeCell ref="Q20:Q22"/>
    <mergeCell ref="U20:U22"/>
    <mergeCell ref="M23:M25"/>
    <mergeCell ref="O23:O25"/>
    <mergeCell ref="Q23:Q25"/>
    <mergeCell ref="U23:U25"/>
    <mergeCell ref="W35:W37"/>
    <mergeCell ref="X35:X37"/>
    <mergeCell ref="Z35:Z37"/>
    <mergeCell ref="AA35:AA37"/>
    <mergeCell ref="AA38:AA40"/>
    <mergeCell ref="AC38:AC40"/>
    <mergeCell ref="G20:G22"/>
    <mergeCell ref="H20:H40"/>
    <mergeCell ref="I20:I22"/>
    <mergeCell ref="J20:J40"/>
    <mergeCell ref="K20:K22"/>
    <mergeCell ref="L20:L40"/>
    <mergeCell ref="G23:G25"/>
    <mergeCell ref="I23:I25"/>
    <mergeCell ref="K23:K25"/>
    <mergeCell ref="G26:G28"/>
    <mergeCell ref="I26:I28"/>
    <mergeCell ref="K26:K28"/>
    <mergeCell ref="M26:M28"/>
    <mergeCell ref="O26:O28"/>
    <mergeCell ref="Q26:Q28"/>
    <mergeCell ref="U26:U28"/>
    <mergeCell ref="A20:A40"/>
    <mergeCell ref="B20:B22"/>
    <mergeCell ref="C20:C40"/>
    <mergeCell ref="D20:D40"/>
    <mergeCell ref="E20:E22"/>
    <mergeCell ref="F20:F40"/>
    <mergeCell ref="B23:B25"/>
    <mergeCell ref="E23:E25"/>
    <mergeCell ref="B26:B28"/>
    <mergeCell ref="E26:E28"/>
    <mergeCell ref="AT17:AT19"/>
    <mergeCell ref="AU17:AU19"/>
    <mergeCell ref="AW17:AW19"/>
    <mergeCell ref="AY17:AY19"/>
    <mergeCell ref="AZ17:AZ19"/>
    <mergeCell ref="BA17:BA19"/>
    <mergeCell ref="AM17:AM19"/>
    <mergeCell ref="AN17:AN19"/>
    <mergeCell ref="AO17:AO19"/>
    <mergeCell ref="AQ17:AQ19"/>
    <mergeCell ref="AR17:AR19"/>
    <mergeCell ref="AS17:AS19"/>
    <mergeCell ref="AD17:AD19"/>
    <mergeCell ref="AE17:AE19"/>
    <mergeCell ref="AF17:AF19"/>
    <mergeCell ref="AG17:AG19"/>
    <mergeCell ref="AJ17:AJ19"/>
    <mergeCell ref="AK17:AK19"/>
    <mergeCell ref="V17:V19"/>
    <mergeCell ref="W17:W19"/>
    <mergeCell ref="X17:X19"/>
    <mergeCell ref="Z17:Z19"/>
    <mergeCell ref="BA14:BA16"/>
    <mergeCell ref="B17:B19"/>
    <mergeCell ref="E17:E19"/>
    <mergeCell ref="G17:G19"/>
    <mergeCell ref="I17:I19"/>
    <mergeCell ref="K17:K19"/>
    <mergeCell ref="M17:M19"/>
    <mergeCell ref="O17:O19"/>
    <mergeCell ref="Q17:Q19"/>
    <mergeCell ref="U17:U19"/>
    <mergeCell ref="AS14:AS16"/>
    <mergeCell ref="AT14:AT16"/>
    <mergeCell ref="AU14:AU16"/>
    <mergeCell ref="AW14:AW16"/>
    <mergeCell ref="AY14:AY16"/>
    <mergeCell ref="AZ14:AZ16"/>
    <mergeCell ref="AK14:AK16"/>
    <mergeCell ref="AM14:AM16"/>
    <mergeCell ref="AN14:AN16"/>
    <mergeCell ref="AO14:AO16"/>
    <mergeCell ref="AQ14:AQ16"/>
    <mergeCell ref="AR14:AR16"/>
    <mergeCell ref="AC14:AC16"/>
    <mergeCell ref="AD14:AD16"/>
    <mergeCell ref="AE14:AE16"/>
    <mergeCell ref="AF14:AF16"/>
    <mergeCell ref="AG14:AG16"/>
    <mergeCell ref="AJ14:AJ16"/>
    <mergeCell ref="U14:U16"/>
    <mergeCell ref="V14:V16"/>
    <mergeCell ref="AT11:AT13"/>
    <mergeCell ref="AU11:AU13"/>
    <mergeCell ref="AW11:AW13"/>
    <mergeCell ref="AY11:AY13"/>
    <mergeCell ref="AJ11:AJ13"/>
    <mergeCell ref="AK11:AK13"/>
    <mergeCell ref="AM11:AM13"/>
    <mergeCell ref="AN11:AN13"/>
    <mergeCell ref="AO11:AO13"/>
    <mergeCell ref="AQ11:AQ13"/>
    <mergeCell ref="AA11:AA13"/>
    <mergeCell ref="AC11:AC13"/>
    <mergeCell ref="AD11:AD13"/>
    <mergeCell ref="AE11:AE13"/>
    <mergeCell ref="AF11:AF13"/>
    <mergeCell ref="AG11:AG13"/>
    <mergeCell ref="AA17:AA19"/>
    <mergeCell ref="AC17:AC19"/>
    <mergeCell ref="AW8:AW10"/>
    <mergeCell ref="AY8:AY10"/>
    <mergeCell ref="AZ8:AZ10"/>
    <mergeCell ref="BA8:BA10"/>
    <mergeCell ref="B11:B13"/>
    <mergeCell ref="E11:E13"/>
    <mergeCell ref="G11:G13"/>
    <mergeCell ref="I11:I13"/>
    <mergeCell ref="K11:K13"/>
    <mergeCell ref="M11:M13"/>
    <mergeCell ref="AO8:AO10"/>
    <mergeCell ref="AQ8:AQ10"/>
    <mergeCell ref="AR8:AR10"/>
    <mergeCell ref="AS8:AS10"/>
    <mergeCell ref="AT8:AT10"/>
    <mergeCell ref="AU8:AU10"/>
    <mergeCell ref="AF8:AF10"/>
    <mergeCell ref="AG8:AG10"/>
    <mergeCell ref="AJ8:AJ10"/>
    <mergeCell ref="AK8:AK10"/>
    <mergeCell ref="AM8:AM10"/>
    <mergeCell ref="AN8:AN10"/>
    <mergeCell ref="X8:X10"/>
    <mergeCell ref="Z8:Z10"/>
    <mergeCell ref="AA8:AA10"/>
    <mergeCell ref="AC8:AC10"/>
    <mergeCell ref="AD8:AD10"/>
    <mergeCell ref="AE8:AE10"/>
    <mergeCell ref="AZ11:AZ13"/>
    <mergeCell ref="BA11:BA13"/>
    <mergeCell ref="AR11:AR13"/>
    <mergeCell ref="AS11:AS13"/>
    <mergeCell ref="AK5:AK7"/>
    <mergeCell ref="AM5:AM7"/>
    <mergeCell ref="AN5:AN7"/>
    <mergeCell ref="AO5:AO7"/>
    <mergeCell ref="Z5:Z7"/>
    <mergeCell ref="AA5:AA7"/>
    <mergeCell ref="AC5:AC7"/>
    <mergeCell ref="AD5:AD7"/>
    <mergeCell ref="AE5:AE7"/>
    <mergeCell ref="AF5:AF7"/>
    <mergeCell ref="P5:P19"/>
    <mergeCell ref="Q5:Q7"/>
    <mergeCell ref="U5:U7"/>
    <mergeCell ref="V5:V7"/>
    <mergeCell ref="V11:V13"/>
    <mergeCell ref="W11:W13"/>
    <mergeCell ref="X11:X13"/>
    <mergeCell ref="Z11:Z13"/>
    <mergeCell ref="W14:W16"/>
    <mergeCell ref="X14:X16"/>
    <mergeCell ref="Z14:Z16"/>
    <mergeCell ref="AA14:AA16"/>
    <mergeCell ref="Q14:Q16"/>
    <mergeCell ref="P3:Q3"/>
    <mergeCell ref="A5:A19"/>
    <mergeCell ref="B5:B7"/>
    <mergeCell ref="C5:C19"/>
    <mergeCell ref="D5:D19"/>
    <mergeCell ref="E5:E7"/>
    <mergeCell ref="F5:F19"/>
    <mergeCell ref="G5:G7"/>
    <mergeCell ref="H5:H19"/>
    <mergeCell ref="I5:I7"/>
    <mergeCell ref="D3:E3"/>
    <mergeCell ref="F3:G3"/>
    <mergeCell ref="H3:I3"/>
    <mergeCell ref="J3:K3"/>
    <mergeCell ref="L3:M3"/>
    <mergeCell ref="N3:O3"/>
    <mergeCell ref="Q11:Q13"/>
    <mergeCell ref="B8:B10"/>
    <mergeCell ref="E8:E10"/>
    <mergeCell ref="G8:G10"/>
    <mergeCell ref="I8:I10"/>
    <mergeCell ref="K8:K10"/>
    <mergeCell ref="M8:M10"/>
    <mergeCell ref="O8:O10"/>
    <mergeCell ref="B14:B16"/>
    <mergeCell ref="E14:E16"/>
    <mergeCell ref="G14:G16"/>
    <mergeCell ref="I14:I16"/>
    <mergeCell ref="K14:K16"/>
    <mergeCell ref="M14:M16"/>
    <mergeCell ref="O14:O16"/>
    <mergeCell ref="U118:X118"/>
    <mergeCell ref="Z118:AA118"/>
    <mergeCell ref="AC118:AH118"/>
    <mergeCell ref="AJ118:AK118"/>
    <mergeCell ref="AM118:AO118"/>
    <mergeCell ref="AQ118:AU118"/>
    <mergeCell ref="AY118:BA118"/>
    <mergeCell ref="W5:W7"/>
    <mergeCell ref="X5:X7"/>
    <mergeCell ref="Q8:Q10"/>
    <mergeCell ref="U8:U10"/>
    <mergeCell ref="V8:V10"/>
    <mergeCell ref="W8:W10"/>
    <mergeCell ref="J5:J19"/>
    <mergeCell ref="K5:K7"/>
    <mergeCell ref="L5:L19"/>
    <mergeCell ref="M5:M7"/>
    <mergeCell ref="N5:N19"/>
    <mergeCell ref="O5:O7"/>
    <mergeCell ref="O11:O13"/>
    <mergeCell ref="U11:U13"/>
    <mergeCell ref="AY5:AY7"/>
    <mergeCell ref="AZ5:AZ7"/>
    <mergeCell ref="BA5:BA7"/>
    <mergeCell ref="AQ5:AQ7"/>
    <mergeCell ref="AR5:AR7"/>
    <mergeCell ref="AS5:AS7"/>
    <mergeCell ref="AT5:AT7"/>
    <mergeCell ref="AU5:AU7"/>
    <mergeCell ref="AW5:AW7"/>
    <mergeCell ref="AG5:AG7"/>
    <mergeCell ref="AJ5:AJ7"/>
    <mergeCell ref="U59:U61"/>
    <mergeCell ref="V59:V61"/>
    <mergeCell ref="W59:W61"/>
    <mergeCell ref="X59:X61"/>
    <mergeCell ref="Z59:Z61"/>
    <mergeCell ref="AA59:AA61"/>
    <mergeCell ref="AH5:AH7"/>
    <mergeCell ref="AH8:AH10"/>
    <mergeCell ref="AH11:AH13"/>
    <mergeCell ref="AH14:AH16"/>
    <mergeCell ref="AH17:AH19"/>
    <mergeCell ref="AH20:AH22"/>
    <mergeCell ref="AH23:AH25"/>
    <mergeCell ref="AH26:AH28"/>
    <mergeCell ref="AH29:AH31"/>
    <mergeCell ref="AH32:AH34"/>
    <mergeCell ref="AH35:AH37"/>
    <mergeCell ref="AH38:AH40"/>
    <mergeCell ref="AH41:AH43"/>
    <mergeCell ref="AH44:AH46"/>
    <mergeCell ref="AH47:AH49"/>
    <mergeCell ref="AH50:AH52"/>
    <mergeCell ref="AH53:AH55"/>
    <mergeCell ref="AH56:AH58"/>
    <mergeCell ref="AH59:AH61"/>
    <mergeCell ref="V23:V25"/>
    <mergeCell ref="W23:W25"/>
    <mergeCell ref="X23:X25"/>
    <mergeCell ref="Z23:Z25"/>
    <mergeCell ref="AA23:AA25"/>
    <mergeCell ref="AC23:AC25"/>
    <mergeCell ref="V20:V22"/>
    <mergeCell ref="AH62:AH64"/>
    <mergeCell ref="AH65:AH67"/>
    <mergeCell ref="AH68:AH70"/>
    <mergeCell ref="AH71:AH73"/>
    <mergeCell ref="AH74:AH76"/>
    <mergeCell ref="AH77:AH79"/>
    <mergeCell ref="AH80:AH82"/>
    <mergeCell ref="AH83:AH85"/>
    <mergeCell ref="AH86:AH88"/>
    <mergeCell ref="AH89:AH91"/>
    <mergeCell ref="AH92:AH94"/>
    <mergeCell ref="AH95:AH97"/>
    <mergeCell ref="AH98:AH100"/>
    <mergeCell ref="AH101:AH103"/>
    <mergeCell ref="AH104:AH106"/>
    <mergeCell ref="AH107:AH109"/>
    <mergeCell ref="AH110:AH112"/>
  </mergeCells>
  <conditionalFormatting sqref="U121:X121">
    <cfRule type="colorScale" priority="22">
      <colorScale>
        <cfvo type="min"/>
        <cfvo type="percentile" val="50"/>
        <cfvo type="max"/>
        <color rgb="FFF8696B"/>
        <color rgb="FFFFEB84"/>
        <color rgb="FF63BE7B"/>
      </colorScale>
    </cfRule>
  </conditionalFormatting>
  <conditionalFormatting sqref="U121:X127">
    <cfRule type="colorScale" priority="14">
      <colorScale>
        <cfvo type="min"/>
        <cfvo type="percentile" val="50"/>
        <cfvo type="max"/>
        <color rgb="FFF8696B"/>
        <color rgb="FFFFEB84"/>
        <color rgb="FF63BE7B"/>
      </colorScale>
    </cfRule>
  </conditionalFormatting>
  <conditionalFormatting sqref="U122:X122">
    <cfRule type="colorScale" priority="21">
      <colorScale>
        <cfvo type="min"/>
        <cfvo type="percentile" val="50"/>
        <cfvo type="max"/>
        <color rgb="FFF8696B"/>
        <color rgb="FFFFEB84"/>
        <color rgb="FF63BE7B"/>
      </colorScale>
    </cfRule>
  </conditionalFormatting>
  <conditionalFormatting sqref="U123:X123">
    <cfRule type="colorScale" priority="20">
      <colorScale>
        <cfvo type="min"/>
        <cfvo type="percentile" val="50"/>
        <cfvo type="max"/>
        <color rgb="FFF8696B"/>
        <color rgb="FFFFEB84"/>
        <color rgb="FF63BE7B"/>
      </colorScale>
    </cfRule>
  </conditionalFormatting>
  <conditionalFormatting sqref="U124:X124">
    <cfRule type="colorScale" priority="19">
      <colorScale>
        <cfvo type="min"/>
        <cfvo type="percentile" val="50"/>
        <cfvo type="max"/>
        <color rgb="FFF8696B"/>
        <color rgb="FFFFEB84"/>
        <color rgb="FF63BE7B"/>
      </colorScale>
    </cfRule>
  </conditionalFormatting>
  <conditionalFormatting sqref="U125:X125">
    <cfRule type="colorScale" priority="18">
      <colorScale>
        <cfvo type="min"/>
        <cfvo type="percentile" val="50"/>
        <cfvo type="max"/>
        <color rgb="FFF8696B"/>
        <color rgb="FFFFEB84"/>
        <color rgb="FF63BE7B"/>
      </colorScale>
    </cfRule>
  </conditionalFormatting>
  <conditionalFormatting sqref="U126:X126">
    <cfRule type="colorScale" priority="17">
      <colorScale>
        <cfvo type="min"/>
        <cfvo type="percentile" val="50"/>
        <cfvo type="max"/>
        <color rgb="FFF8696B"/>
        <color rgb="FFFFEB84"/>
        <color rgb="FF63BE7B"/>
      </colorScale>
    </cfRule>
  </conditionalFormatting>
  <conditionalFormatting sqref="U127:X127">
    <cfRule type="colorScale" priority="16">
      <colorScale>
        <cfvo type="min"/>
        <cfvo type="percentile" val="50"/>
        <cfvo type="max"/>
        <color rgb="FFF8696B"/>
        <color rgb="FFFFEB84"/>
        <color rgb="FF63BE7B"/>
      </colorScale>
    </cfRule>
  </conditionalFormatting>
  <conditionalFormatting sqref="Z121:AA127">
    <cfRule type="colorScale" priority="15">
      <colorScale>
        <cfvo type="min"/>
        <cfvo type="percentile" val="50"/>
        <cfvo type="max"/>
        <color rgb="FFF8696B"/>
        <color rgb="FFFFEB84"/>
        <color rgb="FF63BE7B"/>
      </colorScale>
    </cfRule>
  </conditionalFormatting>
  <conditionalFormatting sqref="AC121:AH127">
    <cfRule type="colorScale" priority="3">
      <colorScale>
        <cfvo type="min"/>
        <cfvo type="percentile" val="50"/>
        <cfvo type="max"/>
        <color rgb="FFF8696B"/>
        <color rgb="FFFFEB84"/>
        <color rgb="FF63BE7B"/>
      </colorScale>
    </cfRule>
  </conditionalFormatting>
  <conditionalFormatting sqref="AJ121:AK127">
    <cfRule type="colorScale" priority="13">
      <colorScale>
        <cfvo type="min"/>
        <cfvo type="percentile" val="50"/>
        <cfvo type="max"/>
        <color rgb="FFF8696B"/>
        <color rgb="FFFFEB84"/>
        <color rgb="FF63BE7B"/>
      </colorScale>
    </cfRule>
  </conditionalFormatting>
  <conditionalFormatting sqref="AM121:AO127">
    <cfRule type="colorScale" priority="12">
      <colorScale>
        <cfvo type="min"/>
        <cfvo type="percentile" val="50"/>
        <cfvo type="max"/>
        <color rgb="FFF8696B"/>
        <color rgb="FFFFEB84"/>
        <color rgb="FF63BE7B"/>
      </colorScale>
    </cfRule>
  </conditionalFormatting>
  <conditionalFormatting sqref="AQ121:AT127">
    <cfRule type="colorScale" priority="11">
      <colorScale>
        <cfvo type="min"/>
        <cfvo type="percentile" val="50"/>
        <cfvo type="max"/>
        <color rgb="FFF8696B"/>
        <color rgb="FFFFEB84"/>
        <color rgb="FF63BE7B"/>
      </colorScale>
    </cfRule>
  </conditionalFormatting>
  <conditionalFormatting sqref="AQ121:AU127">
    <cfRule type="colorScale" priority="2">
      <colorScale>
        <cfvo type="min"/>
        <cfvo type="percentile" val="50"/>
        <cfvo type="max"/>
        <color rgb="FFF8696B"/>
        <color rgb="FFFFEB84"/>
        <color rgb="FF63BE7B"/>
      </colorScale>
    </cfRule>
  </conditionalFormatting>
  <conditionalFormatting sqref="AU121:AU127">
    <cfRule type="colorScale" priority="10">
      <colorScale>
        <cfvo type="min"/>
        <cfvo type="percentile" val="50"/>
        <cfvo type="max"/>
        <color rgb="FFF8696B"/>
        <color rgb="FFFFEB84"/>
        <color rgb="FF63BE7B"/>
      </colorScale>
    </cfRule>
  </conditionalFormatting>
  <conditionalFormatting sqref="AW121:AX127">
    <cfRule type="colorScale" priority="9">
      <colorScale>
        <cfvo type="min"/>
        <cfvo type="percentile" val="50"/>
        <cfvo type="max"/>
        <color rgb="FFF8696B"/>
        <color rgb="FFFFEB84"/>
        <color rgb="FF63BE7B"/>
      </colorScale>
    </cfRule>
  </conditionalFormatting>
  <conditionalFormatting sqref="AY121:AY127">
    <cfRule type="colorScale" priority="4">
      <colorScale>
        <cfvo type="min"/>
        <cfvo type="percentile" val="50"/>
        <cfvo type="max"/>
        <color rgb="FFF8696B"/>
        <color rgb="FFFFEB84"/>
        <color rgb="FF63BE7B"/>
      </colorScale>
    </cfRule>
    <cfRule type="colorScale" priority="5">
      <colorScale>
        <cfvo type="min"/>
        <cfvo type="percentile" val="50"/>
        <cfvo type="max"/>
        <color rgb="FFF8696B"/>
        <color rgb="FFFFEB84"/>
        <color rgb="FF63BE7B"/>
      </colorScale>
    </cfRule>
  </conditionalFormatting>
  <conditionalFormatting sqref="AY121:BA127">
    <cfRule type="colorScale" priority="1">
      <colorScale>
        <cfvo type="min"/>
        <cfvo type="percentile" val="50"/>
        <cfvo type="max"/>
        <color rgb="FFF8696B"/>
        <color rgb="FFFFEB84"/>
        <color rgb="FF63BE7B"/>
      </colorScale>
    </cfRule>
  </conditionalFormatting>
  <conditionalFormatting sqref="AZ121:AZ127">
    <cfRule type="colorScale" priority="8">
      <colorScale>
        <cfvo type="min"/>
        <cfvo type="percentile" val="50"/>
        <cfvo type="max"/>
        <color rgb="FFF8696B"/>
        <color rgb="FFFFEB84"/>
        <color rgb="FF63BE7B"/>
      </colorScale>
    </cfRule>
  </conditionalFormatting>
  <conditionalFormatting sqref="AZ121:BA127">
    <cfRule type="colorScale" priority="6">
      <colorScale>
        <cfvo type="min"/>
        <cfvo type="percentile" val="50"/>
        <cfvo type="max"/>
        <color rgb="FFF8696B"/>
        <color rgb="FFFFEB84"/>
        <color rgb="FF63BE7B"/>
      </colorScale>
    </cfRule>
  </conditionalFormatting>
  <conditionalFormatting sqref="BA121:BA127">
    <cfRule type="colorScale" priority="7">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2" orientation="landscape" r:id="rId1"/>
  <headerFooter>
    <oddHeader>&amp;L&amp;"Arial,Fett"&amp;18ALTERNATIVE 1: STADTBAHN OBERIRDISCH&amp;C&amp;"Arial,Fett"&amp;18ÜBERSICHT BEWERTUNG</oddHeader>
  </headerFooter>
  <rowBreaks count="2" manualBreakCount="2">
    <brk id="61" max="55" man="1"/>
    <brk id="115" max="55" man="1"/>
  </rowBreaks>
  <colBreaks count="2" manualBreakCount="2">
    <brk id="18" max="167" man="1"/>
    <brk id="38" max="16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B010F4940ECEA489D9896D16DF7D0C5" ma:contentTypeVersion="17" ma:contentTypeDescription="Ein neues Dokument erstellen." ma:contentTypeScope="" ma:versionID="5ffca47de3e9cbb783046051cf0eccb7">
  <xsd:schema xmlns:xsd="http://www.w3.org/2001/XMLSchema" xmlns:xs="http://www.w3.org/2001/XMLSchema" xmlns:p="http://schemas.microsoft.com/office/2006/metadata/properties" xmlns:ns2="2c7fb7c7-d632-4361-974f-3167b100aabb" xmlns:ns3="13de31f8-606f-40ef-a7db-d4e036f40c4d" targetNamespace="http://schemas.microsoft.com/office/2006/metadata/properties" ma:root="true" ma:fieldsID="47953fa002a1e74e11b16338a68106aa" ns2:_="" ns3:_="">
    <xsd:import namespace="2c7fb7c7-d632-4361-974f-3167b100aabb"/>
    <xsd:import namespace="13de31f8-606f-40ef-a7db-d4e036f40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fb7c7-d632-4361-974f-3167b100aa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48b442d-4a4d-4e86-a4a8-39f66946e67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de31f8-606f-40ef-a7db-d4e036f40c4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501bcc4-57aa-4793-92ce-acc86f829095}" ma:internalName="TaxCatchAll" ma:showField="CatchAllData" ma:web="13de31f8-606f-40ef-a7db-d4e036f40c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3de31f8-606f-40ef-a7db-d4e036f40c4d" xsi:nil="true"/>
    <lcf76f155ced4ddcb4097134ff3c332f xmlns="2c7fb7c7-d632-4361-974f-3167b100aab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9E9D0F-79F2-42F8-A0D5-91987C25D94F}">
  <ds:schemaRefs>
    <ds:schemaRef ds:uri="http://schemas.microsoft.com/sharepoint/v3/contenttype/forms"/>
  </ds:schemaRefs>
</ds:datastoreItem>
</file>

<file path=customXml/itemProps2.xml><?xml version="1.0" encoding="utf-8"?>
<ds:datastoreItem xmlns:ds="http://schemas.openxmlformats.org/officeDocument/2006/customXml" ds:itemID="{3FCFD18C-8B3C-41A9-97FF-135003766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7fb7c7-d632-4361-974f-3167b100aabb"/>
    <ds:schemaRef ds:uri="13de31f8-606f-40ef-a7db-d4e036f40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919F24-B856-4834-93CE-71F0320E0B29}">
  <ds:schemaRefs>
    <ds:schemaRef ds:uri="http://www.w3.org/XML/1998/namespace"/>
    <ds:schemaRef ds:uri="2c7fb7c7-d632-4361-974f-3167b100aabb"/>
    <ds:schemaRef ds:uri="13de31f8-606f-40ef-a7db-d4e036f40c4d"/>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18</vt:i4>
      </vt:variant>
    </vt:vector>
  </HeadingPairs>
  <TitlesOfParts>
    <vt:vector size="27" baseType="lpstr">
      <vt:lpstr>Heumarkt</vt:lpstr>
      <vt:lpstr>Cäcilienstraße</vt:lpstr>
      <vt:lpstr>Neumarkt</vt:lpstr>
      <vt:lpstr>Hahnenstraße</vt:lpstr>
      <vt:lpstr>Rudolfplatz</vt:lpstr>
      <vt:lpstr>Moltkestraße</vt:lpstr>
      <vt:lpstr>Richard-Wagner-Straße</vt:lpstr>
      <vt:lpstr>Aachener Weiher</vt:lpstr>
      <vt:lpstr>Szenarien</vt:lpstr>
      <vt:lpstr>'Aachener Weiher'!Druckbereich</vt:lpstr>
      <vt:lpstr>Cäcilienstraße!Druckbereich</vt:lpstr>
      <vt:lpstr>Hahnenstraße!Druckbereich</vt:lpstr>
      <vt:lpstr>Heumarkt!Druckbereich</vt:lpstr>
      <vt:lpstr>Moltkestraße!Druckbereich</vt:lpstr>
      <vt:lpstr>Neumarkt!Druckbereich</vt:lpstr>
      <vt:lpstr>'Richard-Wagner-Straße'!Druckbereich</vt:lpstr>
      <vt:lpstr>Rudolfplatz!Druckbereich</vt:lpstr>
      <vt:lpstr>Szenarien!Druckbereich</vt:lpstr>
      <vt:lpstr>'Aachener Weiher'!Drucktitel</vt:lpstr>
      <vt:lpstr>Cäcilienstraße!Drucktitel</vt:lpstr>
      <vt:lpstr>Hahnenstraße!Drucktitel</vt:lpstr>
      <vt:lpstr>Heumarkt!Drucktitel</vt:lpstr>
      <vt:lpstr>Moltkestraße!Drucktitel</vt:lpstr>
      <vt:lpstr>Neumarkt!Drucktitel</vt:lpstr>
      <vt:lpstr>'Richard-Wagner-Straße'!Drucktitel</vt:lpstr>
      <vt:lpstr>Rudolfplatz!Drucktitel</vt:lpstr>
      <vt:lpstr>Szenarien!Drucktitel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Kriterienkatalog Bew</dc:title>
  <dc:subject/>
  <dc:creator/>
  <cp:keywords/>
  <dc:description/>
  <cp:lastModifiedBy>Jan Zederbohm | Lots*</cp:lastModifiedBy>
  <cp:revision/>
  <cp:lastPrinted>2023-03-03T08:46:14Z</cp:lastPrinted>
  <dcterms:created xsi:type="dcterms:W3CDTF">2021-10-26T18:02:54Z</dcterms:created>
  <dcterms:modified xsi:type="dcterms:W3CDTF">2024-01-04T14:28:02Z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0x010100BB010F4940ECEA489D9896D16DF7D0C5</vt:lpwstr>
  </property>
  <property fmtid="{D5CDD505-2E9C-101B-9397-08002B2CF9AE}" pid="3" name="DistributedTo">
    <vt:lpwstr/>
  </property>
  <property fmtid="{D5CDD505-2E9C-101B-9397-08002B2CF9AE}" pid="4" name="MediaServiceImageTags">
    <vt:lpwstr/>
  </property>
</Properties>
</file>